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<sst xmlns="http://schemas.openxmlformats.org/spreadsheetml/2006/main" count="98" uniqueCount="41">
  <si>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>WYSZCZEGÓLNIENIE</t>
  </si>
  <si>
    <t>Liczba bezrobotnych ogółem</t>
  </si>
  <si>
    <t>Powiat koniński</t>
  </si>
  <si>
    <t>Konin</t>
  </si>
  <si>
    <t xml:space="preserve">Razem 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</si>
  <si>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</si>
  <si>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</si>
  <si>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</si>
  <si>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</si>
  <si>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</si>
  <si>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</si>
  <si>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</si>
  <si>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</si>
  <si>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</si>
  <si>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 xml:space="preserve">LICZBA I STRUKTURA OSÓB BEZROBOTNYCH                                                                                                                                  </t>
  </si>
  <si>
    <t>Bezrobotni do 25 roku życia</t>
  </si>
  <si>
    <t>Bezrobotni powyżej 50 roku życia</t>
  </si>
  <si>
    <t>Długotrwale bezrobotni</t>
  </si>
  <si>
    <t>Bezrobotni bez kwalifikacji zawodowych</t>
  </si>
  <si>
    <t>Bezrobotni bez doświadczenia zawodowego</t>
  </si>
  <si>
    <t>Niepełnosprawni bezrobotni</t>
  </si>
  <si>
    <t>Wolne miejsca pracy i miejsca aktywizacji zawodowej</t>
  </si>
  <si>
    <t xml:space="preserve">w tym dotyczące pracy subsydiowanej </t>
  </si>
  <si>
    <r>
      <t>Stopa bezrobocia</t>
    </r>
    <r>
      <rPr>
        <b/>
        <sz val="9"/>
        <color indexed="10"/>
        <rFont val="Times New Roman CE"/>
        <family val="0"/>
      </rPr>
      <t>*</t>
    </r>
  </si>
  <si>
    <t>Wzrost lub spadek                                      w stosunku do poprzedniego miesiąca  (roku)</t>
  </si>
  <si>
    <t>Bezrobotni do 30 roku życia</t>
  </si>
  <si>
    <t xml:space="preserve">w tym </t>
  </si>
  <si>
    <t>I'23</t>
  </si>
  <si>
    <t>narastająco w roku 2023</t>
  </si>
  <si>
    <t>II'23</t>
  </si>
  <si>
    <t>III'23</t>
  </si>
  <si>
    <t>IV'23</t>
  </si>
  <si>
    <t>V'23</t>
  </si>
  <si>
    <t>VI'23</t>
  </si>
  <si>
    <t>VII'23</t>
  </si>
  <si>
    <t>VIII'23</t>
  </si>
  <si>
    <t>IX'23</t>
  </si>
  <si>
    <t>* Stopa bezrobocia po weryfikacji dokonanej przez GUS w pażdzierniku 2023r. (korekta od XII 2022 r. do VIII 2023 r.)</t>
  </si>
  <si>
    <t>X'23</t>
  </si>
  <si>
    <t>XI'23</t>
  </si>
  <si>
    <t>XII'23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</si>
</sst>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45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2" fillId="0" borderId="1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3" fontId="3" fillId="33" borderId="18" xfId="0" applyNumberFormat="1" applyFont="1" applyFill="1" applyBorder="1" applyAlignment="1">
      <alignment horizontal="center" vertical="top"/>
    </xf>
    <xf numFmtId="3" fontId="4" fillId="33" borderId="19" xfId="0" applyNumberFormat="1" applyFont="1" applyFill="1" applyBorder="1" applyAlignment="1">
      <alignment horizontal="center" vertical="top"/>
    </xf>
    <xf numFmtId="3" fontId="2" fillId="33" borderId="19" xfId="0" applyNumberFormat="1" applyFont="1" applyFill="1" applyBorder="1" applyAlignment="1">
      <alignment horizontal="center" vertical="top"/>
    </xf>
    <xf numFmtId="3" fontId="3" fillId="33" borderId="19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3" fontId="2" fillId="33" borderId="21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49" fontId="2" fillId="0" borderId="30" xfId="0" applyNumberFormat="1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90" zoomScaleNormal="90" zoomScalePageLayoutView="0" workbookViewId="0" topLeftCell="A1">
      <selection activeCell="Z16" sqref="Z16"/>
    </sheetView>
  </sheetViews>
  <sheetFormatPr defaultColWidth="9.00390625" defaultRowHeight="12.75"/>
  <cols>
    <col min="2" max="2" width="11.125" style="0" customWidth="1"/>
    <col min="3" max="3" width="14.75390625" style="0" bestFit="1" customWidth="1"/>
    <col min="4" max="5" width="6.25390625" style="0" customWidth="1"/>
    <col min="6" max="6" width="6.375" style="0" customWidth="1"/>
    <col min="7" max="21" width="6.25390625" style="0" customWidth="1"/>
    <col min="22" max="22" width="10.625" style="29" bestFit="1" customWidth="1"/>
  </cols>
  <sheetData>
    <row r="1" spans="1:22" s="23" customFormat="1" ht="15.75" customHeight="1">
      <c r="A1" s="81" t="s">
        <v>14</v>
      </c>
      <c r="B1" s="8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3" ht="26.25" customHeight="1" thickBot="1">
      <c r="A2" s="1"/>
      <c r="B2" s="1"/>
      <c r="C2" s="1"/>
    </row>
    <row r="3" spans="1:22" ht="24.75" thickBot="1">
      <c r="A3" s="53" t="s">
        <v>0</v>
      </c>
      <c r="B3" s="54"/>
      <c r="C3" s="54"/>
      <c r="D3" s="2">
        <v>2017</v>
      </c>
      <c r="E3" s="2">
        <v>2018</v>
      </c>
      <c r="F3" s="2">
        <v>2019</v>
      </c>
      <c r="G3" s="2">
        <v>2020</v>
      </c>
      <c r="H3" s="2">
        <v>2121</v>
      </c>
      <c r="I3" s="2">
        <v>2022</v>
      </c>
      <c r="J3" s="2" t="s">
        <v>27</v>
      </c>
      <c r="K3" s="2" t="s">
        <v>29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2" t="s">
        <v>38</v>
      </c>
      <c r="T3" s="2" t="s">
        <v>39</v>
      </c>
      <c r="U3" s="2" t="s">
        <v>40</v>
      </c>
      <c r="V3" s="46" t="s">
        <v>28</v>
      </c>
    </row>
    <row r="4" spans="1:22" ht="12.75">
      <c r="A4" s="55" t="s">
        <v>1</v>
      </c>
      <c r="B4" s="56"/>
      <c r="C4" s="11" t="s">
        <v>2</v>
      </c>
      <c r="D4" s="13">
        <v>5038</v>
      </c>
      <c r="E4" s="13">
        <v>3935</v>
      </c>
      <c r="F4" s="13">
        <v>3796</v>
      </c>
      <c r="G4" s="13">
        <v>4372</v>
      </c>
      <c r="H4" s="13">
        <v>3712</v>
      </c>
      <c r="I4" s="13">
        <v>3559</v>
      </c>
      <c r="J4" s="13">
        <v>3692</v>
      </c>
      <c r="K4" s="13">
        <v>3706</v>
      </c>
      <c r="L4" s="13">
        <v>3583</v>
      </c>
      <c r="M4" s="13">
        <v>3479</v>
      </c>
      <c r="N4" s="13">
        <v>3380</v>
      </c>
      <c r="O4" s="13">
        <v>3345</v>
      </c>
      <c r="P4" s="13">
        <v>3365</v>
      </c>
      <c r="Q4" s="13">
        <v>3362</v>
      </c>
      <c r="R4" s="13">
        <v>3382</v>
      </c>
      <c r="S4" s="13">
        <v>3323</v>
      </c>
      <c r="T4" s="13">
        <v>3366</v>
      </c>
      <c r="U4" s="13">
        <v>3423</v>
      </c>
      <c r="V4" s="30"/>
    </row>
    <row r="5" spans="1:22" ht="12.75">
      <c r="A5" s="55"/>
      <c r="B5" s="56"/>
      <c r="C5" s="4" t="s">
        <v>3</v>
      </c>
      <c r="D5" s="14">
        <v>2665</v>
      </c>
      <c r="E5" s="14">
        <v>2225</v>
      </c>
      <c r="F5" s="14">
        <v>1972</v>
      </c>
      <c r="G5" s="14">
        <v>2496</v>
      </c>
      <c r="H5" s="14">
        <v>2103</v>
      </c>
      <c r="I5" s="14">
        <v>1874</v>
      </c>
      <c r="J5" s="14">
        <v>1966</v>
      </c>
      <c r="K5" s="14">
        <v>1992</v>
      </c>
      <c r="L5" s="14">
        <v>1946</v>
      </c>
      <c r="M5" s="14">
        <v>1953</v>
      </c>
      <c r="N5" s="14">
        <v>1917</v>
      </c>
      <c r="O5" s="14">
        <v>1864</v>
      </c>
      <c r="P5" s="14">
        <v>1876</v>
      </c>
      <c r="Q5" s="14">
        <v>1902</v>
      </c>
      <c r="R5" s="14">
        <v>1865</v>
      </c>
      <c r="S5" s="14">
        <v>1820</v>
      </c>
      <c r="T5" s="14">
        <v>1764</v>
      </c>
      <c r="U5" s="14">
        <v>1757</v>
      </c>
      <c r="V5" s="31"/>
    </row>
    <row r="6" spans="1:24" ht="13.5" thickBot="1">
      <c r="A6" s="57"/>
      <c r="B6" s="58"/>
      <c r="C6" s="5" t="s">
        <v>4</v>
      </c>
      <c r="D6" s="8">
        <f aca="true" t="shared" si="0" ref="D6:K6">SUM(D4:D5)</f>
        <v>7703</v>
      </c>
      <c r="E6" s="8">
        <f t="shared" si="0"/>
        <v>6160</v>
      </c>
      <c r="F6" s="8">
        <f t="shared" si="0"/>
        <v>5768</v>
      </c>
      <c r="G6" s="8">
        <f t="shared" si="0"/>
        <v>6868</v>
      </c>
      <c r="H6" s="8">
        <f t="shared" si="0"/>
        <v>5815</v>
      </c>
      <c r="I6" s="8">
        <f t="shared" si="0"/>
        <v>5433</v>
      </c>
      <c r="J6" s="8">
        <f t="shared" si="0"/>
        <v>5658</v>
      </c>
      <c r="K6" s="8">
        <f t="shared" si="0"/>
        <v>5698</v>
      </c>
      <c r="L6" s="8">
        <f aca="true" t="shared" si="1" ref="L6:R6">SUM(L4:L5)</f>
        <v>5529</v>
      </c>
      <c r="M6" s="8">
        <f t="shared" si="1"/>
        <v>5432</v>
      </c>
      <c r="N6" s="8">
        <f t="shared" si="1"/>
        <v>5297</v>
      </c>
      <c r="O6" s="8">
        <f t="shared" si="1"/>
        <v>5209</v>
      </c>
      <c r="P6" s="8">
        <f t="shared" si="1"/>
        <v>5241</v>
      </c>
      <c r="Q6" s="8">
        <f t="shared" si="1"/>
        <v>5264</v>
      </c>
      <c r="R6" s="8">
        <f t="shared" si="1"/>
        <v>5247</v>
      </c>
      <c r="S6" s="8">
        <f>SUM(S4:S5)</f>
        <v>5143</v>
      </c>
      <c r="T6" s="8">
        <f>SUM(T4:T5)</f>
        <v>5130</v>
      </c>
      <c r="U6" s="8">
        <f>SUM(U4:U5)</f>
        <v>5180</v>
      </c>
      <c r="V6" s="32"/>
      <c r="X6" s="24"/>
    </row>
    <row r="7" spans="1:22" ht="12.75">
      <c r="A7" s="59" t="s">
        <v>24</v>
      </c>
      <c r="B7" s="60"/>
      <c r="C7" s="3" t="s">
        <v>2</v>
      </c>
      <c r="D7" s="16" t="str">
        <f>"-"&amp;"1523"</f>
        <v>-1523</v>
      </c>
      <c r="E7" s="16" t="str">
        <f>"-"&amp;"1103"</f>
        <v>-1103</v>
      </c>
      <c r="F7" s="16" t="str">
        <f>"-"&amp;"139"</f>
        <v>-139</v>
      </c>
      <c r="G7" s="16" t="str">
        <f>"+"&amp;"576"</f>
        <v>+576</v>
      </c>
      <c r="H7" s="16" t="str">
        <f>"-"&amp;"660"</f>
        <v>-660</v>
      </c>
      <c r="I7" s="16" t="str">
        <f>"-"&amp;"153"</f>
        <v>-153</v>
      </c>
      <c r="J7" s="16" t="str">
        <f aca="true" t="shared" si="2" ref="J7:K9">IF(J4-I4&gt;0,"+"&amp;J4-I4,IF(J4-I4=0,0,J4-I4))</f>
        <v>+133</v>
      </c>
      <c r="K7" s="16" t="str">
        <f t="shared" si="2"/>
        <v>+14</v>
      </c>
      <c r="L7" s="16">
        <f aca="true" t="shared" si="3" ref="L7:M9">IF(L4-K4&gt;0,"+"&amp;L4-K4,IF(L4-K4=0,0,L4-K4))</f>
        <v>-123</v>
      </c>
      <c r="M7" s="16">
        <f t="shared" si="3"/>
        <v>-104</v>
      </c>
      <c r="N7" s="16">
        <f aca="true" t="shared" si="4" ref="N7:U9">IF(N4-M4&gt;0,"+"&amp;N4-M4,IF(N4-M4=0,0,N4-M4))</f>
        <v>-99</v>
      </c>
      <c r="O7" s="16">
        <f t="shared" si="4"/>
        <v>-35</v>
      </c>
      <c r="P7" s="16" t="str">
        <f t="shared" si="4"/>
        <v>+20</v>
      </c>
      <c r="Q7" s="16">
        <f t="shared" si="4"/>
        <v>-3</v>
      </c>
      <c r="R7" s="16" t="str">
        <f t="shared" si="4"/>
        <v>+20</v>
      </c>
      <c r="S7" s="16">
        <f t="shared" si="4"/>
        <v>-59</v>
      </c>
      <c r="T7" s="16" t="str">
        <f t="shared" si="4"/>
        <v>+43</v>
      </c>
      <c r="U7" s="16" t="str">
        <f t="shared" si="4"/>
        <v>+57</v>
      </c>
      <c r="V7" s="33"/>
    </row>
    <row r="8" spans="1:22" ht="12.75">
      <c r="A8" s="55"/>
      <c r="B8" s="56"/>
      <c r="C8" s="4" t="s">
        <v>3</v>
      </c>
      <c r="D8" s="17" t="str">
        <f>"-"&amp;"977"</f>
        <v>-977</v>
      </c>
      <c r="E8" s="17" t="str">
        <f>"-"&amp;"440"</f>
        <v>-440</v>
      </c>
      <c r="F8" s="17" t="str">
        <f>"-"&amp;"253"</f>
        <v>-253</v>
      </c>
      <c r="G8" s="17" t="str">
        <f>"+"&amp;"524"</f>
        <v>+524</v>
      </c>
      <c r="H8" s="17" t="str">
        <f>"-"&amp;"393"</f>
        <v>-393</v>
      </c>
      <c r="I8" s="17" t="str">
        <f>"-"&amp;"229"</f>
        <v>-229</v>
      </c>
      <c r="J8" s="17" t="str">
        <f t="shared" si="2"/>
        <v>+92</v>
      </c>
      <c r="K8" s="17" t="str">
        <f t="shared" si="2"/>
        <v>+26</v>
      </c>
      <c r="L8" s="17">
        <f t="shared" si="3"/>
        <v>-46</v>
      </c>
      <c r="M8" s="17" t="str">
        <f t="shared" si="3"/>
        <v>+7</v>
      </c>
      <c r="N8" s="17">
        <f t="shared" si="4"/>
        <v>-36</v>
      </c>
      <c r="O8" s="17">
        <f t="shared" si="4"/>
        <v>-53</v>
      </c>
      <c r="P8" s="17" t="str">
        <f t="shared" si="4"/>
        <v>+12</v>
      </c>
      <c r="Q8" s="17" t="str">
        <f t="shared" si="4"/>
        <v>+26</v>
      </c>
      <c r="R8" s="17">
        <f t="shared" si="4"/>
        <v>-37</v>
      </c>
      <c r="S8" s="17">
        <f t="shared" si="4"/>
        <v>-45</v>
      </c>
      <c r="T8" s="17">
        <f t="shared" si="4"/>
        <v>-56</v>
      </c>
      <c r="U8" s="17">
        <f t="shared" si="4"/>
        <v>-7</v>
      </c>
      <c r="V8" s="31"/>
    </row>
    <row r="9" spans="1:22" ht="19.5" customHeight="1" thickBot="1">
      <c r="A9" s="57"/>
      <c r="B9" s="58"/>
      <c r="C9" s="5" t="s">
        <v>4</v>
      </c>
      <c r="D9" s="18" t="str">
        <f>"-"&amp;"2500"</f>
        <v>-2500</v>
      </c>
      <c r="E9" s="28" t="str">
        <f>"-"&amp;"1543"</f>
        <v>-1543</v>
      </c>
      <c r="F9" s="18" t="str">
        <f>"-"&amp;"392"</f>
        <v>-392</v>
      </c>
      <c r="G9" s="18" t="str">
        <f>"+"&amp;"1100"</f>
        <v>+1100</v>
      </c>
      <c r="H9" s="18" t="str">
        <f>"-"&amp;"1053"</f>
        <v>-1053</v>
      </c>
      <c r="I9" s="18" t="str">
        <f>"-"&amp;"382"</f>
        <v>-382</v>
      </c>
      <c r="J9" s="18" t="str">
        <f t="shared" si="2"/>
        <v>+225</v>
      </c>
      <c r="K9" s="18" t="str">
        <f t="shared" si="2"/>
        <v>+40</v>
      </c>
      <c r="L9" s="18">
        <f t="shared" si="3"/>
        <v>-169</v>
      </c>
      <c r="M9" s="18">
        <f t="shared" si="3"/>
        <v>-97</v>
      </c>
      <c r="N9" s="18">
        <f t="shared" si="4"/>
        <v>-135</v>
      </c>
      <c r="O9" s="18">
        <f t="shared" si="4"/>
        <v>-88</v>
      </c>
      <c r="P9" s="18" t="str">
        <f t="shared" si="4"/>
        <v>+32</v>
      </c>
      <c r="Q9" s="18" t="str">
        <f t="shared" si="4"/>
        <v>+23</v>
      </c>
      <c r="R9" s="18">
        <f t="shared" si="4"/>
        <v>-17</v>
      </c>
      <c r="S9" s="18">
        <f t="shared" si="4"/>
        <v>-104</v>
      </c>
      <c r="T9" s="18">
        <f t="shared" si="4"/>
        <v>-13</v>
      </c>
      <c r="U9" s="18" t="str">
        <f t="shared" si="4"/>
        <v>+50</v>
      </c>
      <c r="V9" s="32"/>
    </row>
    <row r="10" spans="1:22" ht="12.75">
      <c r="A10" s="59" t="s">
        <v>23</v>
      </c>
      <c r="B10" s="60"/>
      <c r="C10" s="3" t="s">
        <v>2</v>
      </c>
      <c r="D10" s="21">
        <v>0.114</v>
      </c>
      <c r="E10" s="21">
        <v>0.089</v>
      </c>
      <c r="F10" s="21">
        <v>0.085</v>
      </c>
      <c r="G10" s="21">
        <v>0.097</v>
      </c>
      <c r="H10" s="21">
        <v>0.099</v>
      </c>
      <c r="I10" s="21">
        <v>0.086</v>
      </c>
      <c r="J10" s="21">
        <v>0.09</v>
      </c>
      <c r="K10" s="21">
        <v>0.093</v>
      </c>
      <c r="L10" s="21">
        <v>0.086</v>
      </c>
      <c r="M10" s="21">
        <v>0.084</v>
      </c>
      <c r="N10" s="21">
        <v>0.082</v>
      </c>
      <c r="O10" s="21">
        <v>0.082</v>
      </c>
      <c r="P10" s="21">
        <v>0.082</v>
      </c>
      <c r="Q10" s="21">
        <v>0.082</v>
      </c>
      <c r="R10" s="21">
        <v>0.082</v>
      </c>
      <c r="S10" s="21">
        <v>0.081</v>
      </c>
      <c r="T10" s="21">
        <v>0.082</v>
      </c>
      <c r="U10" s="21"/>
      <c r="V10" s="33"/>
    </row>
    <row r="11" spans="1:22" ht="12.75">
      <c r="A11" s="55"/>
      <c r="B11" s="56"/>
      <c r="C11" s="4" t="s">
        <v>3</v>
      </c>
      <c r="D11" s="19">
        <v>0.074</v>
      </c>
      <c r="E11" s="19">
        <v>0.062</v>
      </c>
      <c r="F11" s="19">
        <v>0.057</v>
      </c>
      <c r="G11" s="19">
        <v>0.072</v>
      </c>
      <c r="H11" s="19">
        <v>0.063</v>
      </c>
      <c r="I11" s="19">
        <v>0.059</v>
      </c>
      <c r="J11" s="19">
        <v>0.063</v>
      </c>
      <c r="K11" s="19">
        <v>0.063</v>
      </c>
      <c r="L11" s="19">
        <v>0.061</v>
      </c>
      <c r="M11" s="19">
        <v>0.062</v>
      </c>
      <c r="N11" s="19">
        <v>0.06</v>
      </c>
      <c r="O11" s="19">
        <v>0.059</v>
      </c>
      <c r="P11" s="19">
        <v>0.06</v>
      </c>
      <c r="Q11" s="19">
        <v>0.06</v>
      </c>
      <c r="R11" s="19">
        <v>0.059</v>
      </c>
      <c r="S11" s="19">
        <v>0.058</v>
      </c>
      <c r="T11" s="19">
        <v>0.056</v>
      </c>
      <c r="U11" s="19"/>
      <c r="V11" s="31"/>
    </row>
    <row r="12" spans="1:22" ht="13.5" thickBot="1">
      <c r="A12" s="57"/>
      <c r="B12" s="58"/>
      <c r="C12" s="5" t="s">
        <v>4</v>
      </c>
      <c r="D12" s="22">
        <v>0.096</v>
      </c>
      <c r="E12" s="22">
        <v>0.077</v>
      </c>
      <c r="F12" s="22">
        <v>0.073</v>
      </c>
      <c r="G12" s="22">
        <v>0.086</v>
      </c>
      <c r="H12" s="22">
        <v>0.082</v>
      </c>
      <c r="I12" s="22">
        <v>0.074</v>
      </c>
      <c r="J12" s="22">
        <v>0.078</v>
      </c>
      <c r="K12" s="22">
        <v>0.078</v>
      </c>
      <c r="L12" s="22">
        <v>0.075</v>
      </c>
      <c r="M12" s="22">
        <v>0.074</v>
      </c>
      <c r="N12" s="22">
        <v>0.072</v>
      </c>
      <c r="O12" s="22">
        <v>0.072</v>
      </c>
      <c r="P12" s="22">
        <v>0.072</v>
      </c>
      <c r="Q12" s="22">
        <v>0.072</v>
      </c>
      <c r="R12" s="22">
        <v>0.072</v>
      </c>
      <c r="S12" s="22">
        <v>0.071</v>
      </c>
      <c r="T12" s="22">
        <v>0.071</v>
      </c>
      <c r="U12" s="22"/>
      <c r="V12" s="32"/>
    </row>
    <row r="13" spans="1:22" ht="12.75">
      <c r="A13" s="59" t="s">
        <v>5</v>
      </c>
      <c r="B13" s="60"/>
      <c r="C13" s="3" t="s">
        <v>2</v>
      </c>
      <c r="D13" s="16">
        <v>7579</v>
      </c>
      <c r="E13" s="16">
        <v>6577</v>
      </c>
      <c r="F13" s="16">
        <v>6524</v>
      </c>
      <c r="G13" s="16">
        <v>5045</v>
      </c>
      <c r="H13" s="16">
        <v>4883</v>
      </c>
      <c r="I13" s="16">
        <v>5152</v>
      </c>
      <c r="J13" s="16">
        <v>443</v>
      </c>
      <c r="K13" s="16">
        <v>378</v>
      </c>
      <c r="L13" s="16">
        <v>376</v>
      </c>
      <c r="M13" s="16">
        <v>308</v>
      </c>
      <c r="N13" s="16">
        <v>271</v>
      </c>
      <c r="O13" s="16">
        <v>314</v>
      </c>
      <c r="P13" s="16">
        <v>384</v>
      </c>
      <c r="Q13" s="16">
        <v>407</v>
      </c>
      <c r="R13" s="16">
        <v>438</v>
      </c>
      <c r="S13" s="16">
        <v>410</v>
      </c>
      <c r="T13" s="16">
        <v>395</v>
      </c>
      <c r="U13" s="16">
        <v>464</v>
      </c>
      <c r="V13" s="34">
        <f>SUM(J13:U13)</f>
        <v>4588</v>
      </c>
    </row>
    <row r="14" spans="1:22" ht="12.75">
      <c r="A14" s="55"/>
      <c r="B14" s="56"/>
      <c r="C14" s="4" t="s">
        <v>3</v>
      </c>
      <c r="D14" s="17">
        <v>4142</v>
      </c>
      <c r="E14" s="17">
        <v>3801</v>
      </c>
      <c r="F14" s="17">
        <v>3670</v>
      </c>
      <c r="G14" s="17">
        <v>2824</v>
      </c>
      <c r="H14" s="17">
        <v>2705</v>
      </c>
      <c r="I14" s="17">
        <v>3028</v>
      </c>
      <c r="J14" s="17">
        <v>265</v>
      </c>
      <c r="K14" s="17">
        <v>249</v>
      </c>
      <c r="L14" s="17">
        <v>241</v>
      </c>
      <c r="M14" s="17">
        <v>214</v>
      </c>
      <c r="N14" s="17">
        <v>171</v>
      </c>
      <c r="O14" s="17">
        <v>184</v>
      </c>
      <c r="P14" s="17">
        <v>207</v>
      </c>
      <c r="Q14" s="17">
        <v>293</v>
      </c>
      <c r="R14" s="17">
        <v>240</v>
      </c>
      <c r="S14" s="17">
        <v>236</v>
      </c>
      <c r="T14" s="17">
        <v>212</v>
      </c>
      <c r="U14" s="17">
        <v>180</v>
      </c>
      <c r="V14" s="35">
        <f>SUM(J14:U14)</f>
        <v>2692</v>
      </c>
    </row>
    <row r="15" spans="1:22" ht="13.5" thickBot="1">
      <c r="A15" s="57"/>
      <c r="B15" s="58"/>
      <c r="C15" s="5" t="s">
        <v>4</v>
      </c>
      <c r="D15" s="8">
        <f>SUM(D13:D14)</f>
        <v>11721</v>
      </c>
      <c r="E15" s="8">
        <f>SUM(E13:E14)</f>
        <v>10378</v>
      </c>
      <c r="F15" s="8">
        <v>10194</v>
      </c>
      <c r="G15" s="8">
        <f>SUM(G13:G14)</f>
        <v>7869</v>
      </c>
      <c r="H15" s="8">
        <f>SUM(H13:H14)</f>
        <v>7588</v>
      </c>
      <c r="I15" s="8">
        <f>SUM(I13:I14)</f>
        <v>8180</v>
      </c>
      <c r="J15" s="8">
        <f>SUM(J13:J14)</f>
        <v>708</v>
      </c>
      <c r="K15" s="8">
        <f>SUM(K13:K14)</f>
        <v>627</v>
      </c>
      <c r="L15" s="8">
        <f>SUM(L13:L14)</f>
        <v>617</v>
      </c>
      <c r="M15" s="8">
        <f aca="true" t="shared" si="5" ref="M15:R15">SUM(M13:M14)</f>
        <v>522</v>
      </c>
      <c r="N15" s="8">
        <f t="shared" si="5"/>
        <v>442</v>
      </c>
      <c r="O15" s="8">
        <f t="shared" si="5"/>
        <v>498</v>
      </c>
      <c r="P15" s="8">
        <f t="shared" si="5"/>
        <v>591</v>
      </c>
      <c r="Q15" s="8">
        <f t="shared" si="5"/>
        <v>700</v>
      </c>
      <c r="R15" s="8">
        <f t="shared" si="5"/>
        <v>678</v>
      </c>
      <c r="S15" s="8">
        <f>SUM(S13:S14)</f>
        <v>646</v>
      </c>
      <c r="T15" s="8">
        <f>SUM(T13:T14)</f>
        <v>607</v>
      </c>
      <c r="U15" s="8">
        <f>SUM(U13:U14)</f>
        <v>644</v>
      </c>
      <c r="V15" s="36">
        <f>SUM(V13:V14)</f>
        <v>7280</v>
      </c>
    </row>
    <row r="16" spans="1:22" ht="12.75">
      <c r="A16" s="59" t="s">
        <v>6</v>
      </c>
      <c r="B16" s="60"/>
      <c r="C16" s="3" t="s">
        <v>2</v>
      </c>
      <c r="D16" s="16">
        <v>9102</v>
      </c>
      <c r="E16" s="16">
        <v>7680</v>
      </c>
      <c r="F16" s="16">
        <v>6663</v>
      </c>
      <c r="G16" s="16">
        <v>4469</v>
      </c>
      <c r="H16" s="16">
        <v>5543</v>
      </c>
      <c r="I16" s="16">
        <v>5305</v>
      </c>
      <c r="J16" s="16">
        <v>310</v>
      </c>
      <c r="K16" s="16">
        <v>364</v>
      </c>
      <c r="L16" s="16">
        <v>499</v>
      </c>
      <c r="M16" s="16">
        <v>412</v>
      </c>
      <c r="N16" s="16">
        <v>370</v>
      </c>
      <c r="O16" s="16">
        <v>349</v>
      </c>
      <c r="P16" s="16">
        <v>364</v>
      </c>
      <c r="Q16" s="16">
        <v>410</v>
      </c>
      <c r="R16" s="16">
        <v>418</v>
      </c>
      <c r="S16" s="16">
        <v>469</v>
      </c>
      <c r="T16" s="16">
        <v>352</v>
      </c>
      <c r="U16" s="16">
        <v>407</v>
      </c>
      <c r="V16" s="37">
        <f>SUM(J16:U16)</f>
        <v>4724</v>
      </c>
    </row>
    <row r="17" spans="1:22" ht="12.75">
      <c r="A17" s="55"/>
      <c r="B17" s="56"/>
      <c r="C17" s="4" t="s">
        <v>3</v>
      </c>
      <c r="D17" s="17">
        <v>5119</v>
      </c>
      <c r="E17" s="17">
        <v>4241</v>
      </c>
      <c r="F17" s="17">
        <v>3923</v>
      </c>
      <c r="G17" s="17">
        <v>2300</v>
      </c>
      <c r="H17" s="17">
        <v>3098</v>
      </c>
      <c r="I17" s="17">
        <v>3257</v>
      </c>
      <c r="J17" s="17">
        <v>173</v>
      </c>
      <c r="K17" s="17">
        <v>223</v>
      </c>
      <c r="L17" s="17">
        <v>287</v>
      </c>
      <c r="M17" s="17">
        <v>207</v>
      </c>
      <c r="N17" s="17">
        <v>207</v>
      </c>
      <c r="O17" s="17">
        <v>237</v>
      </c>
      <c r="P17" s="17">
        <v>195</v>
      </c>
      <c r="Q17" s="17">
        <v>267</v>
      </c>
      <c r="R17" s="17">
        <v>277</v>
      </c>
      <c r="S17" s="17">
        <v>281</v>
      </c>
      <c r="T17" s="17">
        <v>268</v>
      </c>
      <c r="U17" s="17">
        <v>187</v>
      </c>
      <c r="V17" s="38">
        <f>SUM(J17:U17)</f>
        <v>2809</v>
      </c>
    </row>
    <row r="18" spans="1:22" ht="13.5" thickBot="1">
      <c r="A18" s="57"/>
      <c r="B18" s="58"/>
      <c r="C18" s="5" t="s">
        <v>4</v>
      </c>
      <c r="D18" s="8">
        <f aca="true" t="shared" si="6" ref="D18:V18">SUM(D16:D17)</f>
        <v>14221</v>
      </c>
      <c r="E18" s="8">
        <f t="shared" si="6"/>
        <v>11921</v>
      </c>
      <c r="F18" s="8">
        <f t="shared" si="6"/>
        <v>10586</v>
      </c>
      <c r="G18" s="8">
        <f t="shared" si="6"/>
        <v>6769</v>
      </c>
      <c r="H18" s="8">
        <f t="shared" si="6"/>
        <v>8641</v>
      </c>
      <c r="I18" s="8">
        <f t="shared" si="6"/>
        <v>8562</v>
      </c>
      <c r="J18" s="8">
        <f t="shared" si="6"/>
        <v>483</v>
      </c>
      <c r="K18" s="8">
        <f t="shared" si="6"/>
        <v>587</v>
      </c>
      <c r="L18" s="8">
        <f aca="true" t="shared" si="7" ref="L18:R18">SUM(L16:L17)</f>
        <v>786</v>
      </c>
      <c r="M18" s="8">
        <f t="shared" si="7"/>
        <v>619</v>
      </c>
      <c r="N18" s="8">
        <f t="shared" si="7"/>
        <v>577</v>
      </c>
      <c r="O18" s="8">
        <f t="shared" si="7"/>
        <v>586</v>
      </c>
      <c r="P18" s="8">
        <f t="shared" si="7"/>
        <v>559</v>
      </c>
      <c r="Q18" s="8">
        <f t="shared" si="7"/>
        <v>677</v>
      </c>
      <c r="R18" s="8">
        <f t="shared" si="7"/>
        <v>695</v>
      </c>
      <c r="S18" s="8">
        <f>SUM(S16:S17)</f>
        <v>750</v>
      </c>
      <c r="T18" s="8">
        <f>SUM(T16:T17)</f>
        <v>620</v>
      </c>
      <c r="U18" s="8">
        <f>SUM(U16:U17)</f>
        <v>594</v>
      </c>
      <c r="V18" s="36">
        <f>SUM(V16:V17)</f>
        <v>7533</v>
      </c>
    </row>
    <row r="19" spans="1:22" ht="12.75">
      <c r="A19" s="61" t="s">
        <v>7</v>
      </c>
      <c r="B19" s="60" t="s">
        <v>8</v>
      </c>
      <c r="C19" s="3" t="s">
        <v>2</v>
      </c>
      <c r="D19" s="16">
        <v>4746</v>
      </c>
      <c r="E19" s="16">
        <v>3828</v>
      </c>
      <c r="F19" s="16">
        <v>3633</v>
      </c>
      <c r="G19" s="16">
        <v>2997</v>
      </c>
      <c r="H19" s="16">
        <v>3354</v>
      </c>
      <c r="I19" s="16">
        <v>2843</v>
      </c>
      <c r="J19" s="16">
        <v>144</v>
      </c>
      <c r="K19" s="16">
        <v>196</v>
      </c>
      <c r="L19" s="16">
        <v>295</v>
      </c>
      <c r="M19" s="16">
        <v>260</v>
      </c>
      <c r="N19" s="16">
        <v>239</v>
      </c>
      <c r="O19" s="16">
        <v>186</v>
      </c>
      <c r="P19" s="16">
        <v>162</v>
      </c>
      <c r="Q19" s="16">
        <v>188</v>
      </c>
      <c r="R19" s="16">
        <v>278</v>
      </c>
      <c r="S19" s="16">
        <v>229</v>
      </c>
      <c r="T19" s="16">
        <v>200</v>
      </c>
      <c r="U19" s="16">
        <v>284</v>
      </c>
      <c r="V19" s="37">
        <f>SUM(J19:U19)</f>
        <v>2661</v>
      </c>
    </row>
    <row r="20" spans="1:22" ht="12.75">
      <c r="A20" s="62"/>
      <c r="B20" s="56"/>
      <c r="C20" s="4" t="s">
        <v>3</v>
      </c>
      <c r="D20" s="17">
        <v>2633</v>
      </c>
      <c r="E20" s="17">
        <v>2026</v>
      </c>
      <c r="F20" s="17">
        <v>1852</v>
      </c>
      <c r="G20" s="17">
        <v>1430</v>
      </c>
      <c r="H20" s="17">
        <v>1775</v>
      </c>
      <c r="I20" s="17">
        <v>1561</v>
      </c>
      <c r="J20" s="17">
        <v>81</v>
      </c>
      <c r="K20" s="17">
        <v>96</v>
      </c>
      <c r="L20" s="17">
        <v>131</v>
      </c>
      <c r="M20" s="17">
        <v>98</v>
      </c>
      <c r="N20" s="17">
        <v>115</v>
      </c>
      <c r="O20" s="17">
        <v>113</v>
      </c>
      <c r="P20" s="17">
        <v>92</v>
      </c>
      <c r="Q20" s="17">
        <v>115</v>
      </c>
      <c r="R20" s="17">
        <v>189</v>
      </c>
      <c r="S20" s="17">
        <v>154</v>
      </c>
      <c r="T20" s="17">
        <v>142</v>
      </c>
      <c r="U20" s="17">
        <v>137</v>
      </c>
      <c r="V20" s="38">
        <f>SUM(J20:U20)</f>
        <v>1463</v>
      </c>
    </row>
    <row r="21" spans="1:22" ht="13.5" thickBot="1">
      <c r="A21" s="62"/>
      <c r="B21" s="56"/>
      <c r="C21" s="9" t="s">
        <v>4</v>
      </c>
      <c r="D21" s="15">
        <f>SUM(D19:D20)</f>
        <v>7379</v>
      </c>
      <c r="E21" s="15">
        <f>SUM(E19:E20)</f>
        <v>5854</v>
      </c>
      <c r="F21" s="15">
        <f>SUM(F19:F20)</f>
        <v>5485</v>
      </c>
      <c r="G21" s="15">
        <f>SUM(G19:G20)</f>
        <v>4427</v>
      </c>
      <c r="H21" s="15">
        <f>SUM(H19:H20)</f>
        <v>5129</v>
      </c>
      <c r="I21" s="15">
        <v>4404</v>
      </c>
      <c r="J21" s="15">
        <f aca="true" t="shared" si="8" ref="J21:V21">SUM(J19:J20)</f>
        <v>225</v>
      </c>
      <c r="K21" s="15">
        <f t="shared" si="8"/>
        <v>292</v>
      </c>
      <c r="L21" s="15">
        <f t="shared" si="8"/>
        <v>426</v>
      </c>
      <c r="M21" s="15">
        <f t="shared" si="8"/>
        <v>358</v>
      </c>
      <c r="N21" s="15">
        <f t="shared" si="8"/>
        <v>354</v>
      </c>
      <c r="O21" s="15">
        <f t="shared" si="8"/>
        <v>299</v>
      </c>
      <c r="P21" s="15">
        <f>SUM(P19:P20)</f>
        <v>254</v>
      </c>
      <c r="Q21" s="15">
        <f>SUM(Q19:Q20)</f>
        <v>303</v>
      </c>
      <c r="R21" s="15">
        <f>SUM(R19:R20)</f>
        <v>467</v>
      </c>
      <c r="S21" s="15">
        <f>SUM(S19:S20)</f>
        <v>383</v>
      </c>
      <c r="T21" s="15">
        <f>SUM(T19:T20)</f>
        <v>342</v>
      </c>
      <c r="U21" s="15">
        <f>SUM(U19:U20)</f>
        <v>421</v>
      </c>
      <c r="V21" s="39">
        <f t="shared" si="8"/>
        <v>4124</v>
      </c>
    </row>
    <row r="22" spans="1:22" ht="12.75">
      <c r="A22" s="62"/>
      <c r="B22" s="83" t="s">
        <v>9</v>
      </c>
      <c r="C22" s="10" t="s">
        <v>2</v>
      </c>
      <c r="D22" s="20">
        <v>3691</v>
      </c>
      <c r="E22" s="20">
        <v>3061</v>
      </c>
      <c r="F22" s="20">
        <v>2996</v>
      </c>
      <c r="G22" s="20">
        <v>2517</v>
      </c>
      <c r="H22" s="20">
        <v>2555</v>
      </c>
      <c r="I22" s="20">
        <v>2098</v>
      </c>
      <c r="J22" s="20">
        <v>136</v>
      </c>
      <c r="K22" s="20">
        <v>163</v>
      </c>
      <c r="L22" s="20">
        <v>188</v>
      </c>
      <c r="M22" s="20">
        <v>175</v>
      </c>
      <c r="N22" s="20">
        <v>187</v>
      </c>
      <c r="O22" s="20">
        <v>147</v>
      </c>
      <c r="P22" s="20">
        <v>136</v>
      </c>
      <c r="Q22" s="20">
        <v>151</v>
      </c>
      <c r="R22" s="20">
        <v>201</v>
      </c>
      <c r="S22" s="20">
        <v>160</v>
      </c>
      <c r="T22" s="20">
        <v>158</v>
      </c>
      <c r="U22" s="20">
        <v>233</v>
      </c>
      <c r="V22" s="34">
        <f>SUM(J22:U22)</f>
        <v>2035</v>
      </c>
    </row>
    <row r="23" spans="1:22" ht="12.75">
      <c r="A23" s="62"/>
      <c r="B23" s="84"/>
      <c r="C23" s="4" t="s">
        <v>3</v>
      </c>
      <c r="D23" s="7">
        <v>2217</v>
      </c>
      <c r="E23" s="7">
        <v>1668</v>
      </c>
      <c r="F23" s="7">
        <v>1582</v>
      </c>
      <c r="G23" s="7">
        <v>1232</v>
      </c>
      <c r="H23" s="7">
        <v>1437</v>
      </c>
      <c r="I23" s="7">
        <v>1235</v>
      </c>
      <c r="J23" s="7">
        <v>75</v>
      </c>
      <c r="K23" s="7">
        <v>83</v>
      </c>
      <c r="L23" s="7">
        <v>91</v>
      </c>
      <c r="M23" s="7">
        <v>80</v>
      </c>
      <c r="N23" s="7">
        <v>89</v>
      </c>
      <c r="O23" s="7">
        <v>94</v>
      </c>
      <c r="P23" s="7">
        <v>82</v>
      </c>
      <c r="Q23" s="7">
        <v>98</v>
      </c>
      <c r="R23" s="7">
        <v>159</v>
      </c>
      <c r="S23" s="7">
        <v>118</v>
      </c>
      <c r="T23" s="7">
        <v>107</v>
      </c>
      <c r="U23" s="7">
        <v>112</v>
      </c>
      <c r="V23" s="35">
        <f>SUM(J23:U23)</f>
        <v>1188</v>
      </c>
    </row>
    <row r="24" spans="1:22" ht="13.5" thickBot="1">
      <c r="A24" s="63"/>
      <c r="B24" s="85"/>
      <c r="C24" s="5" t="s">
        <v>4</v>
      </c>
      <c r="D24" s="8">
        <f>SUM(D22:D23)</f>
        <v>5908</v>
      </c>
      <c r="E24" s="8">
        <f>SUM(E22:E23)</f>
        <v>4729</v>
      </c>
      <c r="F24" s="8">
        <f>SUM(F22:F23)</f>
        <v>4578</v>
      </c>
      <c r="G24" s="8">
        <f>SUM(G22:G23)</f>
        <v>3749</v>
      </c>
      <c r="H24" s="8">
        <f>SUM(H22:H23)</f>
        <v>3992</v>
      </c>
      <c r="I24" s="8">
        <v>3333</v>
      </c>
      <c r="J24" s="8">
        <f aca="true" t="shared" si="9" ref="J24:V24">SUM(J22:J23)</f>
        <v>211</v>
      </c>
      <c r="K24" s="8">
        <f t="shared" si="9"/>
        <v>246</v>
      </c>
      <c r="L24" s="8">
        <f t="shared" si="9"/>
        <v>279</v>
      </c>
      <c r="M24" s="8">
        <f t="shared" si="9"/>
        <v>255</v>
      </c>
      <c r="N24" s="8">
        <f t="shared" si="9"/>
        <v>276</v>
      </c>
      <c r="O24" s="8">
        <f t="shared" si="9"/>
        <v>241</v>
      </c>
      <c r="P24" s="8">
        <f>SUM(P22:P23)</f>
        <v>218</v>
      </c>
      <c r="Q24" s="8">
        <f>SUM(Q22:Q23)</f>
        <v>249</v>
      </c>
      <c r="R24" s="8">
        <f>SUM(R22:R23)</f>
        <v>360</v>
      </c>
      <c r="S24" s="8">
        <f>SUM(S22:S23)</f>
        <v>278</v>
      </c>
      <c r="T24" s="8">
        <f>SUM(T22:T23)</f>
        <v>265</v>
      </c>
      <c r="U24" s="8">
        <f>SUM(U22:U23)</f>
        <v>345</v>
      </c>
      <c r="V24" s="36">
        <f t="shared" si="9"/>
        <v>3223</v>
      </c>
    </row>
    <row r="25" spans="1:22" ht="12.75">
      <c r="A25" s="55" t="s">
        <v>10</v>
      </c>
      <c r="B25" s="56"/>
      <c r="C25" s="11" t="s">
        <v>2</v>
      </c>
      <c r="D25" s="16">
        <v>3030</v>
      </c>
      <c r="E25" s="16">
        <v>2498</v>
      </c>
      <c r="F25" s="16">
        <v>2386</v>
      </c>
      <c r="G25" s="16">
        <v>2620</v>
      </c>
      <c r="H25" s="16">
        <v>2291</v>
      </c>
      <c r="I25" s="16">
        <v>2179</v>
      </c>
      <c r="J25" s="16">
        <v>2239</v>
      </c>
      <c r="K25" s="16">
        <v>2239</v>
      </c>
      <c r="L25" s="16">
        <v>2181</v>
      </c>
      <c r="M25" s="16">
        <v>2129</v>
      </c>
      <c r="N25" s="16">
        <v>2090</v>
      </c>
      <c r="O25" s="16">
        <v>2075</v>
      </c>
      <c r="P25" s="16">
        <v>2094</v>
      </c>
      <c r="Q25" s="16">
        <v>2110</v>
      </c>
      <c r="R25" s="16">
        <v>2101</v>
      </c>
      <c r="S25" s="16">
        <v>2083</v>
      </c>
      <c r="T25" s="16">
        <v>2101</v>
      </c>
      <c r="U25" s="16">
        <v>2107</v>
      </c>
      <c r="V25" s="30"/>
    </row>
    <row r="26" spans="1:22" ht="12.75">
      <c r="A26" s="55"/>
      <c r="B26" s="56"/>
      <c r="C26" s="4" t="s">
        <v>3</v>
      </c>
      <c r="D26" s="7">
        <v>1494</v>
      </c>
      <c r="E26" s="7">
        <v>1274</v>
      </c>
      <c r="F26" s="7">
        <v>1146</v>
      </c>
      <c r="G26" s="7">
        <v>1333</v>
      </c>
      <c r="H26" s="7">
        <v>1156</v>
      </c>
      <c r="I26" s="7">
        <v>1080</v>
      </c>
      <c r="J26" s="7">
        <v>1129</v>
      </c>
      <c r="K26" s="7">
        <v>1146</v>
      </c>
      <c r="L26" s="7">
        <v>1111</v>
      </c>
      <c r="M26" s="7">
        <v>1115</v>
      </c>
      <c r="N26" s="7">
        <v>1107</v>
      </c>
      <c r="O26" s="7">
        <v>1069</v>
      </c>
      <c r="P26" s="7">
        <v>1074</v>
      </c>
      <c r="Q26" s="7">
        <v>1113</v>
      </c>
      <c r="R26" s="7">
        <v>1079</v>
      </c>
      <c r="S26" s="7">
        <v>1045</v>
      </c>
      <c r="T26" s="7">
        <v>1026</v>
      </c>
      <c r="U26" s="7">
        <v>1022</v>
      </c>
      <c r="V26" s="31"/>
    </row>
    <row r="27" spans="1:22" ht="13.5" thickBot="1">
      <c r="A27" s="57"/>
      <c r="B27" s="58"/>
      <c r="C27" s="5" t="s">
        <v>4</v>
      </c>
      <c r="D27" s="8">
        <f aca="true" t="shared" si="10" ref="D27:K27">SUM(D25:D26)</f>
        <v>4524</v>
      </c>
      <c r="E27" s="8">
        <f t="shared" si="10"/>
        <v>3772</v>
      </c>
      <c r="F27" s="8">
        <f t="shared" si="10"/>
        <v>3532</v>
      </c>
      <c r="G27" s="8">
        <f t="shared" si="10"/>
        <v>3953</v>
      </c>
      <c r="H27" s="8">
        <f t="shared" si="10"/>
        <v>3447</v>
      </c>
      <c r="I27" s="8">
        <f t="shared" si="10"/>
        <v>3259</v>
      </c>
      <c r="J27" s="8">
        <f t="shared" si="10"/>
        <v>3368</v>
      </c>
      <c r="K27" s="8">
        <f t="shared" si="10"/>
        <v>3385</v>
      </c>
      <c r="L27" s="8">
        <f aca="true" t="shared" si="11" ref="L27:R27">SUM(L25:L26)</f>
        <v>3292</v>
      </c>
      <c r="M27" s="8">
        <f t="shared" si="11"/>
        <v>3244</v>
      </c>
      <c r="N27" s="8">
        <f t="shared" si="11"/>
        <v>3197</v>
      </c>
      <c r="O27" s="8">
        <f t="shared" si="11"/>
        <v>3144</v>
      </c>
      <c r="P27" s="8">
        <f t="shared" si="11"/>
        <v>3168</v>
      </c>
      <c r="Q27" s="8">
        <f t="shared" si="11"/>
        <v>3223</v>
      </c>
      <c r="R27" s="8">
        <f t="shared" si="11"/>
        <v>3180</v>
      </c>
      <c r="S27" s="8">
        <f>SUM(S25:S26)</f>
        <v>3128</v>
      </c>
      <c r="T27" s="8">
        <f>SUM(T25:T26)</f>
        <v>3127</v>
      </c>
      <c r="U27" s="8">
        <f>SUM(U25:U26)</f>
        <v>3129</v>
      </c>
      <c r="V27" s="40"/>
    </row>
    <row r="28" spans="1:22" ht="12.75">
      <c r="A28" s="59" t="s">
        <v>11</v>
      </c>
      <c r="B28" s="60"/>
      <c r="C28" s="3" t="s">
        <v>2</v>
      </c>
      <c r="D28" s="16">
        <v>754</v>
      </c>
      <c r="E28" s="16">
        <v>760</v>
      </c>
      <c r="F28" s="16">
        <v>749</v>
      </c>
      <c r="G28" s="16">
        <v>479</v>
      </c>
      <c r="H28" s="16">
        <v>577</v>
      </c>
      <c r="I28" s="16">
        <v>623</v>
      </c>
      <c r="J28" s="16">
        <v>669</v>
      </c>
      <c r="K28" s="16">
        <v>670</v>
      </c>
      <c r="L28" s="16">
        <v>646</v>
      </c>
      <c r="M28" s="16">
        <v>613</v>
      </c>
      <c r="N28" s="16">
        <v>587</v>
      </c>
      <c r="O28" s="16">
        <v>573</v>
      </c>
      <c r="P28" s="16">
        <v>568</v>
      </c>
      <c r="Q28" s="16">
        <v>560</v>
      </c>
      <c r="R28" s="16">
        <v>540</v>
      </c>
      <c r="S28" s="16">
        <v>530</v>
      </c>
      <c r="T28" s="16">
        <v>536</v>
      </c>
      <c r="U28" s="16">
        <v>556</v>
      </c>
      <c r="V28" s="30"/>
    </row>
    <row r="29" spans="1:22" ht="12.75">
      <c r="A29" s="55"/>
      <c r="B29" s="56"/>
      <c r="C29" s="4" t="s">
        <v>3</v>
      </c>
      <c r="D29" s="7">
        <v>279</v>
      </c>
      <c r="E29" s="7">
        <v>267</v>
      </c>
      <c r="F29" s="7">
        <v>258</v>
      </c>
      <c r="G29" s="7">
        <v>294</v>
      </c>
      <c r="H29" s="7">
        <v>203</v>
      </c>
      <c r="I29" s="7">
        <v>195</v>
      </c>
      <c r="J29" s="7">
        <v>218</v>
      </c>
      <c r="K29" s="7">
        <v>223</v>
      </c>
      <c r="L29" s="7">
        <v>210</v>
      </c>
      <c r="M29" s="7">
        <v>207</v>
      </c>
      <c r="N29" s="7">
        <v>194</v>
      </c>
      <c r="O29" s="7">
        <v>189</v>
      </c>
      <c r="P29" s="7">
        <v>185</v>
      </c>
      <c r="Q29" s="7">
        <v>200</v>
      </c>
      <c r="R29" s="7">
        <v>184</v>
      </c>
      <c r="S29" s="7">
        <v>174</v>
      </c>
      <c r="T29" s="7">
        <v>170</v>
      </c>
      <c r="U29" s="7">
        <v>174</v>
      </c>
      <c r="V29" s="31"/>
    </row>
    <row r="30" spans="1:22" ht="13.5" thickBot="1">
      <c r="A30" s="57"/>
      <c r="B30" s="58"/>
      <c r="C30" s="5" t="s">
        <v>4</v>
      </c>
      <c r="D30" s="8">
        <f aca="true" t="shared" si="12" ref="D30:K30">SUM(D28:D29)</f>
        <v>1033</v>
      </c>
      <c r="E30" s="8">
        <f t="shared" si="12"/>
        <v>1027</v>
      </c>
      <c r="F30" s="8">
        <f t="shared" si="12"/>
        <v>1007</v>
      </c>
      <c r="G30" s="8">
        <f t="shared" si="12"/>
        <v>773</v>
      </c>
      <c r="H30" s="8">
        <f t="shared" si="12"/>
        <v>780</v>
      </c>
      <c r="I30" s="8">
        <f t="shared" si="12"/>
        <v>818</v>
      </c>
      <c r="J30" s="8">
        <f t="shared" si="12"/>
        <v>887</v>
      </c>
      <c r="K30" s="8">
        <f t="shared" si="12"/>
        <v>893</v>
      </c>
      <c r="L30" s="8">
        <f aca="true" t="shared" si="13" ref="L30:R30">SUM(L28:L29)</f>
        <v>856</v>
      </c>
      <c r="M30" s="8">
        <f t="shared" si="13"/>
        <v>820</v>
      </c>
      <c r="N30" s="8">
        <f t="shared" si="13"/>
        <v>781</v>
      </c>
      <c r="O30" s="8">
        <f t="shared" si="13"/>
        <v>762</v>
      </c>
      <c r="P30" s="8">
        <f t="shared" si="13"/>
        <v>753</v>
      </c>
      <c r="Q30" s="8">
        <f t="shared" si="13"/>
        <v>760</v>
      </c>
      <c r="R30" s="8">
        <f t="shared" si="13"/>
        <v>724</v>
      </c>
      <c r="S30" s="8">
        <f>SUM(S28:S29)</f>
        <v>704</v>
      </c>
      <c r="T30" s="8">
        <f>SUM(T28:T29)</f>
        <v>706</v>
      </c>
      <c r="U30" s="8">
        <f>SUM(U28:U29)</f>
        <v>730</v>
      </c>
      <c r="V30" s="40"/>
    </row>
    <row r="31" spans="1:22" ht="12.75">
      <c r="A31" s="47" t="s">
        <v>12</v>
      </c>
      <c r="B31" s="48"/>
      <c r="C31" s="3" t="s">
        <v>2</v>
      </c>
      <c r="D31" s="16">
        <v>242</v>
      </c>
      <c r="E31" s="16">
        <v>178</v>
      </c>
      <c r="F31" s="16">
        <v>208</v>
      </c>
      <c r="G31" s="16">
        <v>214</v>
      </c>
      <c r="H31" s="16">
        <v>186</v>
      </c>
      <c r="I31" s="16">
        <v>216</v>
      </c>
      <c r="J31" s="16">
        <v>241</v>
      </c>
      <c r="K31" s="16">
        <v>253</v>
      </c>
      <c r="L31" s="16">
        <v>240</v>
      </c>
      <c r="M31" s="16">
        <v>136</v>
      </c>
      <c r="N31" s="16">
        <v>143</v>
      </c>
      <c r="O31" s="16">
        <v>56</v>
      </c>
      <c r="P31" s="16">
        <v>76</v>
      </c>
      <c r="Q31" s="16">
        <v>91</v>
      </c>
      <c r="R31" s="16">
        <v>134</v>
      </c>
      <c r="S31" s="16">
        <v>153</v>
      </c>
      <c r="T31" s="16">
        <v>163</v>
      </c>
      <c r="U31" s="16">
        <v>173</v>
      </c>
      <c r="V31" s="30"/>
    </row>
    <row r="32" spans="1:22" ht="12.75">
      <c r="A32" s="49"/>
      <c r="B32" s="50"/>
      <c r="C32" s="4" t="s">
        <v>3</v>
      </c>
      <c r="D32" s="7">
        <v>74</v>
      </c>
      <c r="E32" s="7">
        <v>51</v>
      </c>
      <c r="F32" s="7">
        <v>45</v>
      </c>
      <c r="G32" s="7">
        <v>75</v>
      </c>
      <c r="H32" s="7">
        <v>53</v>
      </c>
      <c r="I32" s="7">
        <v>73</v>
      </c>
      <c r="J32" s="7">
        <v>75</v>
      </c>
      <c r="K32" s="7">
        <v>62</v>
      </c>
      <c r="L32" s="7">
        <v>57</v>
      </c>
      <c r="M32" s="7">
        <v>44</v>
      </c>
      <c r="N32" s="7">
        <v>50</v>
      </c>
      <c r="O32" s="7">
        <v>19</v>
      </c>
      <c r="P32" s="7">
        <v>20</v>
      </c>
      <c r="Q32" s="7">
        <v>33</v>
      </c>
      <c r="R32" s="7">
        <v>48</v>
      </c>
      <c r="S32" s="7">
        <v>54</v>
      </c>
      <c r="T32" s="7">
        <v>47</v>
      </c>
      <c r="U32" s="7">
        <v>44</v>
      </c>
      <c r="V32" s="31"/>
    </row>
    <row r="33" spans="1:22" ht="18.75" customHeight="1" thickBot="1">
      <c r="A33" s="51"/>
      <c r="B33" s="52"/>
      <c r="C33" s="5" t="s">
        <v>4</v>
      </c>
      <c r="D33" s="8">
        <f aca="true" t="shared" si="14" ref="D33:K33">SUM(D31:D32)</f>
        <v>316</v>
      </c>
      <c r="E33" s="8">
        <f t="shared" si="14"/>
        <v>229</v>
      </c>
      <c r="F33" s="8">
        <f t="shared" si="14"/>
        <v>253</v>
      </c>
      <c r="G33" s="8">
        <f t="shared" si="14"/>
        <v>289</v>
      </c>
      <c r="H33" s="8">
        <f t="shared" si="14"/>
        <v>239</v>
      </c>
      <c r="I33" s="8">
        <f t="shared" si="14"/>
        <v>289</v>
      </c>
      <c r="J33" s="8">
        <f t="shared" si="14"/>
        <v>316</v>
      </c>
      <c r="K33" s="8">
        <f t="shared" si="14"/>
        <v>315</v>
      </c>
      <c r="L33" s="8">
        <f aca="true" t="shared" si="15" ref="L33:R33">SUM(L31:L32)</f>
        <v>297</v>
      </c>
      <c r="M33" s="8">
        <f t="shared" si="15"/>
        <v>180</v>
      </c>
      <c r="N33" s="8">
        <f t="shared" si="15"/>
        <v>193</v>
      </c>
      <c r="O33" s="8">
        <f t="shared" si="15"/>
        <v>75</v>
      </c>
      <c r="P33" s="8">
        <f t="shared" si="15"/>
        <v>96</v>
      </c>
      <c r="Q33" s="8">
        <f t="shared" si="15"/>
        <v>124</v>
      </c>
      <c r="R33" s="8">
        <f t="shared" si="15"/>
        <v>182</v>
      </c>
      <c r="S33" s="8">
        <f>SUM(S31:S32)</f>
        <v>207</v>
      </c>
      <c r="T33" s="8">
        <f>SUM(T31:T32)</f>
        <v>210</v>
      </c>
      <c r="U33" s="8">
        <f>SUM(U31:U32)</f>
        <v>217</v>
      </c>
      <c r="V33" s="40"/>
    </row>
    <row r="34" spans="1:22" ht="12.75">
      <c r="A34" s="59" t="s">
        <v>13</v>
      </c>
      <c r="B34" s="60"/>
      <c r="C34" s="3" t="s">
        <v>2</v>
      </c>
      <c r="D34" s="16">
        <v>4344</v>
      </c>
      <c r="E34" s="16">
        <v>3407</v>
      </c>
      <c r="F34" s="16">
        <v>3229</v>
      </c>
      <c r="G34" s="16">
        <v>3730</v>
      </c>
      <c r="H34" s="16">
        <v>3208</v>
      </c>
      <c r="I34" s="16">
        <v>3082</v>
      </c>
      <c r="J34" s="16">
        <v>3206</v>
      </c>
      <c r="K34" s="16">
        <v>3225</v>
      </c>
      <c r="L34" s="16">
        <v>3106</v>
      </c>
      <c r="M34" s="16">
        <v>3014</v>
      </c>
      <c r="N34" s="16">
        <v>2924</v>
      </c>
      <c r="O34" s="16">
        <v>2897</v>
      </c>
      <c r="P34" s="16">
        <v>2899</v>
      </c>
      <c r="Q34" s="16">
        <v>2896</v>
      </c>
      <c r="R34" s="16">
        <v>2897</v>
      </c>
      <c r="S34" s="16">
        <v>2850</v>
      </c>
      <c r="T34" s="16">
        <v>2905</v>
      </c>
      <c r="U34" s="16">
        <v>2965</v>
      </c>
      <c r="V34" s="30"/>
    </row>
    <row r="35" spans="1:22" ht="12.75">
      <c r="A35" s="55"/>
      <c r="B35" s="56"/>
      <c r="C35" s="4" t="s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31"/>
    </row>
    <row r="36" spans="1:22" ht="13.5" thickBot="1">
      <c r="A36" s="57"/>
      <c r="B36" s="58"/>
      <c r="C36" s="5" t="s">
        <v>4</v>
      </c>
      <c r="D36" s="8">
        <f aca="true" t="shared" si="16" ref="D36:K36">SUM(D34:D35)</f>
        <v>4344</v>
      </c>
      <c r="E36" s="8">
        <f t="shared" si="16"/>
        <v>3407</v>
      </c>
      <c r="F36" s="8">
        <f t="shared" si="16"/>
        <v>3229</v>
      </c>
      <c r="G36" s="8">
        <f t="shared" si="16"/>
        <v>3730</v>
      </c>
      <c r="H36" s="8">
        <f t="shared" si="16"/>
        <v>3208</v>
      </c>
      <c r="I36" s="8">
        <f t="shared" si="16"/>
        <v>3082</v>
      </c>
      <c r="J36" s="8">
        <f t="shared" si="16"/>
        <v>3206</v>
      </c>
      <c r="K36" s="8">
        <f t="shared" si="16"/>
        <v>3225</v>
      </c>
      <c r="L36" s="8">
        <f aca="true" t="shared" si="17" ref="L36:R36">SUM(L34:L35)</f>
        <v>3106</v>
      </c>
      <c r="M36" s="8">
        <f t="shared" si="17"/>
        <v>3014</v>
      </c>
      <c r="N36" s="8">
        <f t="shared" si="17"/>
        <v>2924</v>
      </c>
      <c r="O36" s="8">
        <f t="shared" si="17"/>
        <v>2897</v>
      </c>
      <c r="P36" s="8">
        <f t="shared" si="17"/>
        <v>2899</v>
      </c>
      <c r="Q36" s="8">
        <f t="shared" si="17"/>
        <v>2896</v>
      </c>
      <c r="R36" s="8">
        <f t="shared" si="17"/>
        <v>2897</v>
      </c>
      <c r="S36" s="8">
        <f>SUM(S34:S35)</f>
        <v>2850</v>
      </c>
      <c r="T36" s="8">
        <f>SUM(T34:T35)</f>
        <v>2905</v>
      </c>
      <c r="U36" s="8">
        <f>SUM(U34:U35)</f>
        <v>2965</v>
      </c>
      <c r="V36" s="40"/>
    </row>
    <row r="37" spans="1:22" ht="12.75">
      <c r="A37" s="59" t="s">
        <v>25</v>
      </c>
      <c r="B37" s="70"/>
      <c r="C37" s="3" t="s">
        <v>2</v>
      </c>
      <c r="D37" s="16">
        <v>1794</v>
      </c>
      <c r="E37" s="16">
        <v>1269</v>
      </c>
      <c r="F37" s="16">
        <v>1273</v>
      </c>
      <c r="G37" s="16">
        <v>1507</v>
      </c>
      <c r="H37" s="16">
        <v>1202</v>
      </c>
      <c r="I37" s="16">
        <v>1171</v>
      </c>
      <c r="J37" s="16">
        <v>1220</v>
      </c>
      <c r="K37" s="16">
        <v>1225</v>
      </c>
      <c r="L37" s="16">
        <v>1164</v>
      </c>
      <c r="M37" s="16">
        <v>1102</v>
      </c>
      <c r="N37" s="16">
        <v>1076</v>
      </c>
      <c r="O37" s="16">
        <v>1071</v>
      </c>
      <c r="P37" s="16">
        <v>1055</v>
      </c>
      <c r="Q37" s="16">
        <v>1038</v>
      </c>
      <c r="R37" s="16">
        <v>1057</v>
      </c>
      <c r="S37" s="16">
        <v>1050</v>
      </c>
      <c r="T37" s="16">
        <v>1072</v>
      </c>
      <c r="U37" s="16">
        <v>1089</v>
      </c>
      <c r="V37" s="41"/>
    </row>
    <row r="38" spans="1:22" ht="12.75">
      <c r="A38" s="71"/>
      <c r="B38" s="72"/>
      <c r="C38" s="4" t="s">
        <v>3</v>
      </c>
      <c r="D38" s="7">
        <v>613</v>
      </c>
      <c r="E38" s="7">
        <v>439</v>
      </c>
      <c r="F38" s="7">
        <v>391</v>
      </c>
      <c r="G38" s="7">
        <v>591</v>
      </c>
      <c r="H38" s="7">
        <v>450</v>
      </c>
      <c r="I38" s="7">
        <v>364</v>
      </c>
      <c r="J38" s="7">
        <v>394</v>
      </c>
      <c r="K38" s="7">
        <v>404</v>
      </c>
      <c r="L38" s="7">
        <v>393</v>
      </c>
      <c r="M38" s="7">
        <v>381</v>
      </c>
      <c r="N38" s="7">
        <v>374</v>
      </c>
      <c r="O38" s="7">
        <v>351</v>
      </c>
      <c r="P38" s="7">
        <v>363</v>
      </c>
      <c r="Q38" s="7">
        <v>360</v>
      </c>
      <c r="R38" s="7">
        <v>374</v>
      </c>
      <c r="S38" s="7">
        <v>367</v>
      </c>
      <c r="T38" s="7">
        <v>337</v>
      </c>
      <c r="U38" s="7">
        <v>340</v>
      </c>
      <c r="V38" s="41"/>
    </row>
    <row r="39" spans="1:22" ht="13.5" thickBot="1">
      <c r="A39" s="73"/>
      <c r="B39" s="74"/>
      <c r="C39" s="5" t="s">
        <v>4</v>
      </c>
      <c r="D39" s="8">
        <f aca="true" t="shared" si="18" ref="D39:K39">SUM(D37:D38)</f>
        <v>2407</v>
      </c>
      <c r="E39" s="8">
        <f t="shared" si="18"/>
        <v>1708</v>
      </c>
      <c r="F39" s="8">
        <f t="shared" si="18"/>
        <v>1664</v>
      </c>
      <c r="G39" s="8">
        <f t="shared" si="18"/>
        <v>2098</v>
      </c>
      <c r="H39" s="8">
        <f t="shared" si="18"/>
        <v>1652</v>
      </c>
      <c r="I39" s="8">
        <f t="shared" si="18"/>
        <v>1535</v>
      </c>
      <c r="J39" s="8">
        <f t="shared" si="18"/>
        <v>1614</v>
      </c>
      <c r="K39" s="8">
        <f t="shared" si="18"/>
        <v>1629</v>
      </c>
      <c r="L39" s="8">
        <f aca="true" t="shared" si="19" ref="L39:R39">SUM(L37:L38)</f>
        <v>1557</v>
      </c>
      <c r="M39" s="8">
        <f t="shared" si="19"/>
        <v>1483</v>
      </c>
      <c r="N39" s="8">
        <f t="shared" si="19"/>
        <v>1450</v>
      </c>
      <c r="O39" s="8">
        <f t="shared" si="19"/>
        <v>1422</v>
      </c>
      <c r="P39" s="8">
        <f t="shared" si="19"/>
        <v>1418</v>
      </c>
      <c r="Q39" s="8">
        <f t="shared" si="19"/>
        <v>1398</v>
      </c>
      <c r="R39" s="8">
        <f t="shared" si="19"/>
        <v>1431</v>
      </c>
      <c r="S39" s="8">
        <f>SUM(S37:S38)</f>
        <v>1417</v>
      </c>
      <c r="T39" s="8">
        <f>SUM(T37:T38)</f>
        <v>1409</v>
      </c>
      <c r="U39" s="8">
        <f>SUM(U37:U38)</f>
        <v>1429</v>
      </c>
      <c r="V39" s="41"/>
    </row>
    <row r="40" spans="1:22" ht="12.75">
      <c r="A40" s="78" t="s">
        <v>26</v>
      </c>
      <c r="B40" s="75" t="s">
        <v>15</v>
      </c>
      <c r="C40" s="3" t="s">
        <v>2</v>
      </c>
      <c r="D40" s="16">
        <v>1017</v>
      </c>
      <c r="E40" s="16">
        <v>652</v>
      </c>
      <c r="F40" s="16">
        <v>638</v>
      </c>
      <c r="G40" s="16">
        <v>799</v>
      </c>
      <c r="H40" s="16">
        <v>613</v>
      </c>
      <c r="I40" s="16">
        <v>641</v>
      </c>
      <c r="J40" s="16">
        <v>678</v>
      </c>
      <c r="K40" s="16">
        <v>686</v>
      </c>
      <c r="L40" s="16">
        <v>652</v>
      </c>
      <c r="M40" s="16">
        <v>599</v>
      </c>
      <c r="N40" s="16">
        <v>587</v>
      </c>
      <c r="O40" s="16">
        <v>584</v>
      </c>
      <c r="P40" s="16">
        <v>575</v>
      </c>
      <c r="Q40" s="16">
        <v>561</v>
      </c>
      <c r="R40" s="16">
        <v>582</v>
      </c>
      <c r="S40" s="16">
        <v>576</v>
      </c>
      <c r="T40" s="16">
        <v>593</v>
      </c>
      <c r="U40" s="16">
        <v>602</v>
      </c>
      <c r="V40" s="30"/>
    </row>
    <row r="41" spans="1:22" ht="12.75">
      <c r="A41" s="79"/>
      <c r="B41" s="76"/>
      <c r="C41" s="4" t="s">
        <v>3</v>
      </c>
      <c r="D41" s="7">
        <v>270</v>
      </c>
      <c r="E41" s="7">
        <v>184</v>
      </c>
      <c r="F41" s="7">
        <v>167</v>
      </c>
      <c r="G41" s="7">
        <v>255</v>
      </c>
      <c r="H41" s="7">
        <v>178</v>
      </c>
      <c r="I41" s="7">
        <v>177</v>
      </c>
      <c r="J41" s="7">
        <v>190</v>
      </c>
      <c r="K41" s="7">
        <v>181</v>
      </c>
      <c r="L41" s="7">
        <v>176</v>
      </c>
      <c r="M41" s="7">
        <v>166</v>
      </c>
      <c r="N41" s="7">
        <v>161</v>
      </c>
      <c r="O41" s="7">
        <v>151</v>
      </c>
      <c r="P41" s="7">
        <v>150</v>
      </c>
      <c r="Q41" s="7">
        <v>159</v>
      </c>
      <c r="R41" s="7">
        <v>179</v>
      </c>
      <c r="S41" s="7">
        <v>192</v>
      </c>
      <c r="T41" s="7">
        <v>168</v>
      </c>
      <c r="U41" s="7">
        <v>155</v>
      </c>
      <c r="V41" s="31"/>
    </row>
    <row r="42" spans="1:22" ht="13.5" thickBot="1">
      <c r="A42" s="80"/>
      <c r="B42" s="77"/>
      <c r="C42" s="5" t="s">
        <v>4</v>
      </c>
      <c r="D42" s="8">
        <f aca="true" t="shared" si="20" ref="D42:K42">SUM(D40:D41)</f>
        <v>1287</v>
      </c>
      <c r="E42" s="8">
        <f t="shared" si="20"/>
        <v>836</v>
      </c>
      <c r="F42" s="8">
        <f t="shared" si="20"/>
        <v>805</v>
      </c>
      <c r="G42" s="8">
        <f t="shared" si="20"/>
        <v>1054</v>
      </c>
      <c r="H42" s="8">
        <f t="shared" si="20"/>
        <v>791</v>
      </c>
      <c r="I42" s="8">
        <f t="shared" si="20"/>
        <v>818</v>
      </c>
      <c r="J42" s="8">
        <f t="shared" si="20"/>
        <v>868</v>
      </c>
      <c r="K42" s="8">
        <f t="shared" si="20"/>
        <v>867</v>
      </c>
      <c r="L42" s="8">
        <f aca="true" t="shared" si="21" ref="L42:R42">SUM(L40:L41)</f>
        <v>828</v>
      </c>
      <c r="M42" s="8">
        <f t="shared" si="21"/>
        <v>765</v>
      </c>
      <c r="N42" s="8">
        <f t="shared" si="21"/>
        <v>748</v>
      </c>
      <c r="O42" s="8">
        <f t="shared" si="21"/>
        <v>735</v>
      </c>
      <c r="P42" s="8">
        <f t="shared" si="21"/>
        <v>725</v>
      </c>
      <c r="Q42" s="8">
        <f t="shared" si="21"/>
        <v>720</v>
      </c>
      <c r="R42" s="8">
        <f t="shared" si="21"/>
        <v>761</v>
      </c>
      <c r="S42" s="8">
        <f>SUM(S40:S41)</f>
        <v>768</v>
      </c>
      <c r="T42" s="8">
        <f>SUM(T40:T41)</f>
        <v>761</v>
      </c>
      <c r="U42" s="8">
        <f>SUM(U40:U41)</f>
        <v>757</v>
      </c>
      <c r="V42" s="40"/>
    </row>
    <row r="43" spans="1:22" ht="12.75">
      <c r="A43" s="47" t="s">
        <v>16</v>
      </c>
      <c r="B43" s="48"/>
      <c r="C43" s="3" t="s">
        <v>2</v>
      </c>
      <c r="D43" s="16">
        <v>891</v>
      </c>
      <c r="E43" s="16">
        <v>743</v>
      </c>
      <c r="F43" s="16">
        <v>721</v>
      </c>
      <c r="G43" s="16">
        <v>827</v>
      </c>
      <c r="H43" s="16">
        <v>722</v>
      </c>
      <c r="I43" s="16">
        <v>682</v>
      </c>
      <c r="J43" s="16">
        <v>694</v>
      </c>
      <c r="K43" s="16">
        <v>715</v>
      </c>
      <c r="L43" s="16">
        <v>698</v>
      </c>
      <c r="M43" s="16">
        <v>668</v>
      </c>
      <c r="N43" s="16">
        <v>642</v>
      </c>
      <c r="O43" s="16">
        <v>638</v>
      </c>
      <c r="P43" s="16">
        <v>628</v>
      </c>
      <c r="Q43" s="16">
        <v>640</v>
      </c>
      <c r="R43" s="16">
        <v>640</v>
      </c>
      <c r="S43" s="16">
        <v>627</v>
      </c>
      <c r="T43" s="16">
        <v>641</v>
      </c>
      <c r="U43" s="16">
        <v>647</v>
      </c>
      <c r="V43" s="30"/>
    </row>
    <row r="44" spans="1:22" ht="12.75">
      <c r="A44" s="49"/>
      <c r="B44" s="50"/>
      <c r="C44" s="4" t="s">
        <v>3</v>
      </c>
      <c r="D44" s="7">
        <v>659</v>
      </c>
      <c r="E44" s="7">
        <v>549</v>
      </c>
      <c r="F44" s="7">
        <v>509</v>
      </c>
      <c r="G44" s="7">
        <v>614</v>
      </c>
      <c r="H44" s="7">
        <v>535</v>
      </c>
      <c r="I44" s="7">
        <v>514</v>
      </c>
      <c r="J44" s="7">
        <v>534</v>
      </c>
      <c r="K44" s="7">
        <v>531</v>
      </c>
      <c r="L44" s="7">
        <v>527</v>
      </c>
      <c r="M44" s="7">
        <v>523</v>
      </c>
      <c r="N44" s="7">
        <v>501</v>
      </c>
      <c r="O44" s="7">
        <v>473</v>
      </c>
      <c r="P44" s="7">
        <v>468</v>
      </c>
      <c r="Q44" s="7">
        <v>503</v>
      </c>
      <c r="R44" s="7">
        <v>497</v>
      </c>
      <c r="S44" s="7">
        <v>479</v>
      </c>
      <c r="T44" s="7">
        <v>482</v>
      </c>
      <c r="U44" s="7">
        <v>487</v>
      </c>
      <c r="V44" s="31"/>
    </row>
    <row r="45" spans="1:22" ht="27" customHeight="1" thickBot="1">
      <c r="A45" s="51"/>
      <c r="B45" s="52"/>
      <c r="C45" s="5" t="s">
        <v>4</v>
      </c>
      <c r="D45" s="8">
        <f aca="true" t="shared" si="22" ref="D45:K45">SUM(D43:D44)</f>
        <v>1550</v>
      </c>
      <c r="E45" s="8">
        <f t="shared" si="22"/>
        <v>1292</v>
      </c>
      <c r="F45" s="8">
        <f t="shared" si="22"/>
        <v>1230</v>
      </c>
      <c r="G45" s="8">
        <f t="shared" si="22"/>
        <v>1441</v>
      </c>
      <c r="H45" s="8">
        <f t="shared" si="22"/>
        <v>1257</v>
      </c>
      <c r="I45" s="8">
        <f t="shared" si="22"/>
        <v>1196</v>
      </c>
      <c r="J45" s="8">
        <f t="shared" si="22"/>
        <v>1228</v>
      </c>
      <c r="K45" s="8">
        <f t="shared" si="22"/>
        <v>1246</v>
      </c>
      <c r="L45" s="8">
        <f aca="true" t="shared" si="23" ref="L45:R45">SUM(L43:L44)</f>
        <v>1225</v>
      </c>
      <c r="M45" s="8">
        <f t="shared" si="23"/>
        <v>1191</v>
      </c>
      <c r="N45" s="8">
        <f t="shared" si="23"/>
        <v>1143</v>
      </c>
      <c r="O45" s="8">
        <f t="shared" si="23"/>
        <v>1111</v>
      </c>
      <c r="P45" s="8">
        <f t="shared" si="23"/>
        <v>1096</v>
      </c>
      <c r="Q45" s="8">
        <f t="shared" si="23"/>
        <v>1143</v>
      </c>
      <c r="R45" s="8">
        <f t="shared" si="23"/>
        <v>1137</v>
      </c>
      <c r="S45" s="8">
        <f>SUM(S43:S44)</f>
        <v>1106</v>
      </c>
      <c r="T45" s="8">
        <f>SUM(T43:T44)</f>
        <v>1123</v>
      </c>
      <c r="U45" s="8">
        <f>SUM(U43:U44)</f>
        <v>1134</v>
      </c>
      <c r="V45" s="40"/>
    </row>
    <row r="46" spans="1:22" ht="12.75">
      <c r="A46" s="47" t="s">
        <v>17</v>
      </c>
      <c r="B46" s="48"/>
      <c r="C46" s="3" t="s">
        <v>2</v>
      </c>
      <c r="D46" s="16">
        <v>2952</v>
      </c>
      <c r="E46" s="16">
        <v>2055</v>
      </c>
      <c r="F46" s="16">
        <v>1818</v>
      </c>
      <c r="G46" s="16">
        <v>2336</v>
      </c>
      <c r="H46" s="16">
        <v>2131</v>
      </c>
      <c r="I46" s="16">
        <v>1849</v>
      </c>
      <c r="J46" s="16">
        <v>1870</v>
      </c>
      <c r="K46" s="16">
        <v>1877</v>
      </c>
      <c r="L46" s="16">
        <v>1871</v>
      </c>
      <c r="M46" s="16">
        <v>1853</v>
      </c>
      <c r="N46" s="16">
        <v>1811</v>
      </c>
      <c r="O46" s="16">
        <v>1796</v>
      </c>
      <c r="P46" s="16">
        <v>1780</v>
      </c>
      <c r="Q46" s="16">
        <v>1776</v>
      </c>
      <c r="R46" s="16">
        <v>1800</v>
      </c>
      <c r="S46" s="16">
        <v>1791</v>
      </c>
      <c r="T46" s="16">
        <v>1810</v>
      </c>
      <c r="U46" s="16">
        <v>1836</v>
      </c>
      <c r="V46" s="30"/>
    </row>
    <row r="47" spans="1:22" ht="12.75">
      <c r="A47" s="49"/>
      <c r="B47" s="50"/>
      <c r="C47" s="4" t="s">
        <v>3</v>
      </c>
      <c r="D47" s="7">
        <v>1649</v>
      </c>
      <c r="E47" s="7">
        <v>1301</v>
      </c>
      <c r="F47" s="7">
        <v>1039</v>
      </c>
      <c r="G47" s="7">
        <v>1271</v>
      </c>
      <c r="H47" s="7">
        <v>1285</v>
      </c>
      <c r="I47" s="7">
        <v>1030</v>
      </c>
      <c r="J47" s="7">
        <v>1038</v>
      </c>
      <c r="K47" s="7">
        <v>1041</v>
      </c>
      <c r="L47" s="7">
        <v>1010</v>
      </c>
      <c r="M47" s="7">
        <v>1019</v>
      </c>
      <c r="N47" s="7">
        <v>1018</v>
      </c>
      <c r="O47" s="7">
        <v>999</v>
      </c>
      <c r="P47" s="7">
        <v>993</v>
      </c>
      <c r="Q47" s="7">
        <v>1013</v>
      </c>
      <c r="R47" s="7">
        <v>975</v>
      </c>
      <c r="S47" s="7">
        <v>984</v>
      </c>
      <c r="T47" s="7">
        <v>970</v>
      </c>
      <c r="U47" s="7">
        <v>969</v>
      </c>
      <c r="V47" s="31"/>
    </row>
    <row r="48" spans="1:22" ht="13.5" thickBot="1">
      <c r="A48" s="51"/>
      <c r="B48" s="52"/>
      <c r="C48" s="5" t="s">
        <v>4</v>
      </c>
      <c r="D48" s="8">
        <f aca="true" t="shared" si="24" ref="D48:K48">SUM(D46:D47)</f>
        <v>4601</v>
      </c>
      <c r="E48" s="8">
        <f t="shared" si="24"/>
        <v>3356</v>
      </c>
      <c r="F48" s="8">
        <f t="shared" si="24"/>
        <v>2857</v>
      </c>
      <c r="G48" s="8">
        <f t="shared" si="24"/>
        <v>3607</v>
      </c>
      <c r="H48" s="8">
        <f t="shared" si="24"/>
        <v>3416</v>
      </c>
      <c r="I48" s="8">
        <f t="shared" si="24"/>
        <v>2879</v>
      </c>
      <c r="J48" s="8">
        <f t="shared" si="24"/>
        <v>2908</v>
      </c>
      <c r="K48" s="8">
        <f t="shared" si="24"/>
        <v>2918</v>
      </c>
      <c r="L48" s="8">
        <f aca="true" t="shared" si="25" ref="L48:R48">SUM(L46:L47)</f>
        <v>2881</v>
      </c>
      <c r="M48" s="8">
        <f t="shared" si="25"/>
        <v>2872</v>
      </c>
      <c r="N48" s="8">
        <f t="shared" si="25"/>
        <v>2829</v>
      </c>
      <c r="O48" s="8">
        <f t="shared" si="25"/>
        <v>2795</v>
      </c>
      <c r="P48" s="8">
        <f t="shared" si="25"/>
        <v>2773</v>
      </c>
      <c r="Q48" s="8">
        <f t="shared" si="25"/>
        <v>2789</v>
      </c>
      <c r="R48" s="8">
        <f t="shared" si="25"/>
        <v>2775</v>
      </c>
      <c r="S48" s="8">
        <f>SUM(S46:S47)</f>
        <v>2775</v>
      </c>
      <c r="T48" s="8">
        <f>SUM(T46:T47)</f>
        <v>2780</v>
      </c>
      <c r="U48" s="8">
        <f>SUM(U46:U47)</f>
        <v>2805</v>
      </c>
      <c r="V48" s="40"/>
    </row>
    <row r="49" spans="1:22" ht="12.75">
      <c r="A49" s="47" t="s">
        <v>18</v>
      </c>
      <c r="B49" s="48"/>
      <c r="C49" s="3" t="s">
        <v>2</v>
      </c>
      <c r="D49" s="16">
        <v>1869</v>
      </c>
      <c r="E49" s="16">
        <v>1405</v>
      </c>
      <c r="F49" s="16">
        <v>1284</v>
      </c>
      <c r="G49" s="16">
        <v>1561</v>
      </c>
      <c r="H49" s="16">
        <v>1335</v>
      </c>
      <c r="I49" s="16">
        <v>1258</v>
      </c>
      <c r="J49" s="16">
        <v>1281</v>
      </c>
      <c r="K49" s="16">
        <v>1296</v>
      </c>
      <c r="L49" s="16">
        <v>1267</v>
      </c>
      <c r="M49" s="16">
        <v>1238</v>
      </c>
      <c r="N49" s="16">
        <v>1214</v>
      </c>
      <c r="O49" s="16">
        <v>1194</v>
      </c>
      <c r="P49" s="16">
        <v>1190</v>
      </c>
      <c r="Q49" s="16">
        <v>1194</v>
      </c>
      <c r="R49" s="16">
        <v>1222</v>
      </c>
      <c r="S49" s="16">
        <v>1182</v>
      </c>
      <c r="T49" s="16">
        <v>1204</v>
      </c>
      <c r="U49" s="16">
        <v>1205</v>
      </c>
      <c r="V49" s="30"/>
    </row>
    <row r="50" spans="1:22" ht="12.75">
      <c r="A50" s="49"/>
      <c r="B50" s="50"/>
      <c r="C50" s="4" t="s">
        <v>3</v>
      </c>
      <c r="D50" s="7">
        <v>968</v>
      </c>
      <c r="E50" s="7">
        <v>772</v>
      </c>
      <c r="F50" s="7">
        <v>666</v>
      </c>
      <c r="G50" s="7">
        <v>854</v>
      </c>
      <c r="H50" s="7">
        <v>702</v>
      </c>
      <c r="I50" s="7">
        <v>596</v>
      </c>
      <c r="J50" s="7">
        <v>624</v>
      </c>
      <c r="K50" s="7">
        <v>638</v>
      </c>
      <c r="L50" s="7">
        <v>624</v>
      </c>
      <c r="M50" s="7">
        <v>618</v>
      </c>
      <c r="N50" s="7">
        <v>612</v>
      </c>
      <c r="O50" s="7">
        <v>600</v>
      </c>
      <c r="P50" s="7">
        <v>589</v>
      </c>
      <c r="Q50" s="7">
        <v>615</v>
      </c>
      <c r="R50" s="7">
        <v>616</v>
      </c>
      <c r="S50" s="7">
        <v>298</v>
      </c>
      <c r="T50" s="7">
        <v>584</v>
      </c>
      <c r="U50" s="7">
        <v>570</v>
      </c>
      <c r="V50" s="31"/>
    </row>
    <row r="51" spans="1:22" ht="13.5" thickBot="1">
      <c r="A51" s="51"/>
      <c r="B51" s="52"/>
      <c r="C51" s="5" t="s">
        <v>4</v>
      </c>
      <c r="D51" s="8">
        <f aca="true" t="shared" si="26" ref="D51:K51">SUM(D49:D50)</f>
        <v>2837</v>
      </c>
      <c r="E51" s="8">
        <f t="shared" si="26"/>
        <v>2177</v>
      </c>
      <c r="F51" s="8">
        <f t="shared" si="26"/>
        <v>1950</v>
      </c>
      <c r="G51" s="8">
        <f t="shared" si="26"/>
        <v>2415</v>
      </c>
      <c r="H51" s="8">
        <f t="shared" si="26"/>
        <v>2037</v>
      </c>
      <c r="I51" s="8">
        <f t="shared" si="26"/>
        <v>1854</v>
      </c>
      <c r="J51" s="8">
        <f t="shared" si="26"/>
        <v>1905</v>
      </c>
      <c r="K51" s="8">
        <f t="shared" si="26"/>
        <v>1934</v>
      </c>
      <c r="L51" s="8">
        <f aca="true" t="shared" si="27" ref="L51:R51">SUM(L49:L50)</f>
        <v>1891</v>
      </c>
      <c r="M51" s="8">
        <f t="shared" si="27"/>
        <v>1856</v>
      </c>
      <c r="N51" s="8">
        <f t="shared" si="27"/>
        <v>1826</v>
      </c>
      <c r="O51" s="8">
        <f t="shared" si="27"/>
        <v>1794</v>
      </c>
      <c r="P51" s="8">
        <f t="shared" si="27"/>
        <v>1779</v>
      </c>
      <c r="Q51" s="8">
        <f t="shared" si="27"/>
        <v>1809</v>
      </c>
      <c r="R51" s="8">
        <f t="shared" si="27"/>
        <v>1838</v>
      </c>
      <c r="S51" s="8">
        <f>SUM(S49:S50)</f>
        <v>1480</v>
      </c>
      <c r="T51" s="8">
        <f>SUM(T49:T50)</f>
        <v>1788</v>
      </c>
      <c r="U51" s="8">
        <f>SUM(U49:U50)</f>
        <v>1775</v>
      </c>
      <c r="V51" s="40"/>
    </row>
    <row r="52" spans="1:22" ht="12.75">
      <c r="A52" s="47" t="s">
        <v>19</v>
      </c>
      <c r="B52" s="48"/>
      <c r="C52" s="3" t="s">
        <v>2</v>
      </c>
      <c r="D52" s="16">
        <v>1029</v>
      </c>
      <c r="E52" s="16">
        <v>691</v>
      </c>
      <c r="F52" s="16">
        <v>677</v>
      </c>
      <c r="G52" s="16">
        <v>798</v>
      </c>
      <c r="H52" s="16">
        <v>687</v>
      </c>
      <c r="I52" s="16">
        <v>623</v>
      </c>
      <c r="J52" s="16">
        <v>636</v>
      </c>
      <c r="K52" s="16">
        <v>653</v>
      </c>
      <c r="L52" s="16">
        <v>638</v>
      </c>
      <c r="M52" s="16">
        <v>605</v>
      </c>
      <c r="N52" s="16">
        <v>600</v>
      </c>
      <c r="O52" s="16">
        <v>593</v>
      </c>
      <c r="P52" s="16">
        <v>600</v>
      </c>
      <c r="Q52" s="16">
        <v>605</v>
      </c>
      <c r="R52" s="16">
        <v>622</v>
      </c>
      <c r="S52" s="16">
        <v>622</v>
      </c>
      <c r="T52" s="16">
        <v>618</v>
      </c>
      <c r="U52" s="16">
        <v>623</v>
      </c>
      <c r="V52" s="30"/>
    </row>
    <row r="53" spans="1:22" ht="12.75">
      <c r="A53" s="49"/>
      <c r="B53" s="50"/>
      <c r="C53" s="4" t="s">
        <v>3</v>
      </c>
      <c r="D53" s="7">
        <v>400</v>
      </c>
      <c r="E53" s="7">
        <v>295</v>
      </c>
      <c r="F53" s="7">
        <v>260</v>
      </c>
      <c r="G53" s="7">
        <v>342</v>
      </c>
      <c r="H53" s="7">
        <v>302</v>
      </c>
      <c r="I53" s="7">
        <v>319</v>
      </c>
      <c r="J53" s="7">
        <v>320</v>
      </c>
      <c r="K53" s="7">
        <v>317</v>
      </c>
      <c r="L53" s="7">
        <v>305</v>
      </c>
      <c r="M53" s="7">
        <v>303</v>
      </c>
      <c r="N53" s="7">
        <v>296</v>
      </c>
      <c r="O53" s="7">
        <v>285</v>
      </c>
      <c r="P53" s="7">
        <v>285</v>
      </c>
      <c r="Q53" s="7">
        <v>294</v>
      </c>
      <c r="R53" s="7">
        <v>304</v>
      </c>
      <c r="S53" s="7">
        <v>298</v>
      </c>
      <c r="T53" s="7">
        <v>281</v>
      </c>
      <c r="U53" s="7">
        <v>269</v>
      </c>
      <c r="V53" s="31"/>
    </row>
    <row r="54" spans="1:22" ht="13.5" thickBot="1">
      <c r="A54" s="51"/>
      <c r="B54" s="52"/>
      <c r="C54" s="5" t="s">
        <v>4</v>
      </c>
      <c r="D54" s="8">
        <f aca="true" t="shared" si="28" ref="D54:K54">SUM(D52:D53)</f>
        <v>1429</v>
      </c>
      <c r="E54" s="8">
        <f t="shared" si="28"/>
        <v>986</v>
      </c>
      <c r="F54" s="8">
        <f t="shared" si="28"/>
        <v>937</v>
      </c>
      <c r="G54" s="8">
        <f t="shared" si="28"/>
        <v>1140</v>
      </c>
      <c r="H54" s="8">
        <f t="shared" si="28"/>
        <v>989</v>
      </c>
      <c r="I54" s="8">
        <f t="shared" si="28"/>
        <v>942</v>
      </c>
      <c r="J54" s="8">
        <f t="shared" si="28"/>
        <v>956</v>
      </c>
      <c r="K54" s="8">
        <f t="shared" si="28"/>
        <v>970</v>
      </c>
      <c r="L54" s="8">
        <f aca="true" t="shared" si="29" ref="L54:R54">SUM(L52:L53)</f>
        <v>943</v>
      </c>
      <c r="M54" s="8">
        <f t="shared" si="29"/>
        <v>908</v>
      </c>
      <c r="N54" s="8">
        <f t="shared" si="29"/>
        <v>896</v>
      </c>
      <c r="O54" s="8">
        <f t="shared" si="29"/>
        <v>878</v>
      </c>
      <c r="P54" s="8">
        <f t="shared" si="29"/>
        <v>885</v>
      </c>
      <c r="Q54" s="8">
        <f t="shared" si="29"/>
        <v>899</v>
      </c>
      <c r="R54" s="8">
        <f t="shared" si="29"/>
        <v>926</v>
      </c>
      <c r="S54" s="8">
        <f>SUM(S52:S53)</f>
        <v>920</v>
      </c>
      <c r="T54" s="8">
        <f>SUM(T52:T53)</f>
        <v>899</v>
      </c>
      <c r="U54" s="8">
        <f>SUM(U52:U53)</f>
        <v>892</v>
      </c>
      <c r="V54" s="40"/>
    </row>
    <row r="55" spans="1:22" ht="12.75">
      <c r="A55" s="47" t="s">
        <v>20</v>
      </c>
      <c r="B55" s="48"/>
      <c r="C55" s="3" t="s">
        <v>2</v>
      </c>
      <c r="D55" s="16">
        <v>211</v>
      </c>
      <c r="E55" s="16">
        <v>186</v>
      </c>
      <c r="F55" s="16">
        <v>182</v>
      </c>
      <c r="G55" s="16">
        <v>157</v>
      </c>
      <c r="H55" s="16">
        <v>179</v>
      </c>
      <c r="I55" s="16">
        <v>187</v>
      </c>
      <c r="J55" s="16">
        <v>201</v>
      </c>
      <c r="K55" s="16">
        <v>197</v>
      </c>
      <c r="L55" s="16">
        <v>204</v>
      </c>
      <c r="M55" s="16">
        <v>203</v>
      </c>
      <c r="N55" s="16">
        <v>189</v>
      </c>
      <c r="O55" s="16">
        <v>181</v>
      </c>
      <c r="P55" s="16">
        <v>191</v>
      </c>
      <c r="Q55" s="16">
        <v>191</v>
      </c>
      <c r="R55" s="16">
        <v>195</v>
      </c>
      <c r="S55" s="16">
        <v>189</v>
      </c>
      <c r="T55" s="16">
        <v>194</v>
      </c>
      <c r="U55" s="16">
        <v>197</v>
      </c>
      <c r="V55" s="30"/>
    </row>
    <row r="56" spans="1:22" ht="12.75">
      <c r="A56" s="49"/>
      <c r="B56" s="50"/>
      <c r="C56" s="4" t="s">
        <v>3</v>
      </c>
      <c r="D56" s="7">
        <v>201</v>
      </c>
      <c r="E56" s="7">
        <v>177</v>
      </c>
      <c r="F56" s="7">
        <v>195</v>
      </c>
      <c r="G56" s="7">
        <v>175</v>
      </c>
      <c r="H56" s="7">
        <v>158</v>
      </c>
      <c r="I56" s="7">
        <v>154</v>
      </c>
      <c r="J56" s="7">
        <v>156</v>
      </c>
      <c r="K56" s="7">
        <v>164</v>
      </c>
      <c r="L56" s="7">
        <v>163</v>
      </c>
      <c r="M56" s="7">
        <v>157</v>
      </c>
      <c r="N56" s="7">
        <v>156</v>
      </c>
      <c r="O56" s="7">
        <v>161</v>
      </c>
      <c r="P56" s="7">
        <v>173</v>
      </c>
      <c r="Q56" s="7">
        <v>178</v>
      </c>
      <c r="R56" s="7">
        <v>177</v>
      </c>
      <c r="S56" s="7">
        <v>173</v>
      </c>
      <c r="T56" s="7">
        <v>168</v>
      </c>
      <c r="U56" s="7">
        <v>173</v>
      </c>
      <c r="V56" s="31"/>
    </row>
    <row r="57" spans="1:22" ht="13.5" thickBot="1">
      <c r="A57" s="51"/>
      <c r="B57" s="52"/>
      <c r="C57" s="5" t="s">
        <v>4</v>
      </c>
      <c r="D57" s="8">
        <f aca="true" t="shared" si="30" ref="D57:K57">SUM(D55:D56)</f>
        <v>412</v>
      </c>
      <c r="E57" s="8">
        <f t="shared" si="30"/>
        <v>363</v>
      </c>
      <c r="F57" s="8">
        <f t="shared" si="30"/>
        <v>377</v>
      </c>
      <c r="G57" s="8">
        <f t="shared" si="30"/>
        <v>332</v>
      </c>
      <c r="H57" s="8">
        <f t="shared" si="30"/>
        <v>337</v>
      </c>
      <c r="I57" s="8">
        <f t="shared" si="30"/>
        <v>341</v>
      </c>
      <c r="J57" s="8">
        <f t="shared" si="30"/>
        <v>357</v>
      </c>
      <c r="K57" s="8">
        <f t="shared" si="30"/>
        <v>361</v>
      </c>
      <c r="L57" s="8">
        <f aca="true" t="shared" si="31" ref="L57:R57">SUM(L55:L56)</f>
        <v>367</v>
      </c>
      <c r="M57" s="8">
        <f t="shared" si="31"/>
        <v>360</v>
      </c>
      <c r="N57" s="8">
        <f t="shared" si="31"/>
        <v>345</v>
      </c>
      <c r="O57" s="8">
        <f t="shared" si="31"/>
        <v>342</v>
      </c>
      <c r="P57" s="8">
        <f t="shared" si="31"/>
        <v>364</v>
      </c>
      <c r="Q57" s="8">
        <f t="shared" si="31"/>
        <v>369</v>
      </c>
      <c r="R57" s="8">
        <f t="shared" si="31"/>
        <v>372</v>
      </c>
      <c r="S57" s="8">
        <f>SUM(S55:S56)</f>
        <v>362</v>
      </c>
      <c r="T57" s="8">
        <f>SUM(T55:T56)</f>
        <v>362</v>
      </c>
      <c r="U57" s="8">
        <f>SUM(U55:U56)</f>
        <v>370</v>
      </c>
      <c r="V57" s="40"/>
    </row>
    <row r="58" spans="1:22" ht="12.75">
      <c r="A58" s="59" t="s">
        <v>21</v>
      </c>
      <c r="B58" s="60"/>
      <c r="C58" s="3" t="s">
        <v>2</v>
      </c>
      <c r="D58" s="16">
        <v>2366</v>
      </c>
      <c r="E58" s="16">
        <v>1660</v>
      </c>
      <c r="F58" s="16">
        <v>1279</v>
      </c>
      <c r="G58" s="16">
        <v>983</v>
      </c>
      <c r="H58" s="16">
        <v>1274</v>
      </c>
      <c r="I58" s="16">
        <v>1408</v>
      </c>
      <c r="J58" s="16">
        <v>83</v>
      </c>
      <c r="K58" s="16">
        <v>77</v>
      </c>
      <c r="L58" s="16">
        <v>100</v>
      </c>
      <c r="M58" s="16">
        <v>83</v>
      </c>
      <c r="N58" s="16">
        <v>135</v>
      </c>
      <c r="O58" s="16">
        <v>86</v>
      </c>
      <c r="P58" s="16">
        <v>128</v>
      </c>
      <c r="Q58" s="16">
        <v>102</v>
      </c>
      <c r="R58" s="16">
        <v>70</v>
      </c>
      <c r="S58" s="16">
        <v>64</v>
      </c>
      <c r="T58" s="16">
        <v>48</v>
      </c>
      <c r="U58" s="16">
        <v>61</v>
      </c>
      <c r="V58" s="37">
        <f>SUM(J58:U58)</f>
        <v>1037</v>
      </c>
    </row>
    <row r="59" spans="1:22" ht="12.75">
      <c r="A59" s="55"/>
      <c r="B59" s="56"/>
      <c r="C59" s="4" t="s">
        <v>3</v>
      </c>
      <c r="D59" s="17">
        <v>2357</v>
      </c>
      <c r="E59" s="17">
        <v>2626</v>
      </c>
      <c r="F59" s="17">
        <v>1629</v>
      </c>
      <c r="G59" s="17">
        <v>1586</v>
      </c>
      <c r="H59" s="17">
        <v>1708</v>
      </c>
      <c r="I59" s="17">
        <v>1425</v>
      </c>
      <c r="J59" s="17">
        <v>68</v>
      </c>
      <c r="K59" s="17">
        <v>162</v>
      </c>
      <c r="L59" s="17">
        <v>95</v>
      </c>
      <c r="M59" s="17">
        <v>57</v>
      </c>
      <c r="N59" s="17">
        <v>80</v>
      </c>
      <c r="O59" s="17">
        <v>135</v>
      </c>
      <c r="P59" s="17">
        <v>110</v>
      </c>
      <c r="Q59" s="17">
        <v>85</v>
      </c>
      <c r="R59" s="17">
        <v>113</v>
      </c>
      <c r="S59" s="17">
        <v>109</v>
      </c>
      <c r="T59" s="17">
        <v>22</v>
      </c>
      <c r="U59" s="17">
        <v>45</v>
      </c>
      <c r="V59" s="38">
        <f>SUM(J59:U59)</f>
        <v>1081</v>
      </c>
    </row>
    <row r="60" spans="1:22" ht="13.5" thickBot="1">
      <c r="A60" s="57"/>
      <c r="B60" s="58"/>
      <c r="C60" s="5" t="s">
        <v>4</v>
      </c>
      <c r="D60" s="8">
        <f>SUM(D58:D59)</f>
        <v>4723</v>
      </c>
      <c r="E60" s="8">
        <f>SUM(E58:E59)</f>
        <v>4286</v>
      </c>
      <c r="F60" s="8">
        <f>SUM(F58:F59)</f>
        <v>2908</v>
      </c>
      <c r="G60" s="8">
        <f>SUM(G58:G59)</f>
        <v>2569</v>
      </c>
      <c r="H60" s="8">
        <f>SUM(H58:H59)</f>
        <v>2982</v>
      </c>
      <c r="I60" s="8">
        <v>2833</v>
      </c>
      <c r="J60" s="8">
        <f aca="true" t="shared" si="32" ref="J60:O60">SUM(J58:J59)</f>
        <v>151</v>
      </c>
      <c r="K60" s="8">
        <f t="shared" si="32"/>
        <v>239</v>
      </c>
      <c r="L60" s="8">
        <f t="shared" si="32"/>
        <v>195</v>
      </c>
      <c r="M60" s="8">
        <f t="shared" si="32"/>
        <v>140</v>
      </c>
      <c r="N60" s="8">
        <f t="shared" si="32"/>
        <v>215</v>
      </c>
      <c r="O60" s="8">
        <f t="shared" si="32"/>
        <v>221</v>
      </c>
      <c r="P60" s="8">
        <f aca="true" t="shared" si="33" ref="P60:V60">SUM(P58:P59)</f>
        <v>238</v>
      </c>
      <c r="Q60" s="8">
        <f t="shared" si="33"/>
        <v>187</v>
      </c>
      <c r="R60" s="8">
        <f t="shared" si="33"/>
        <v>183</v>
      </c>
      <c r="S60" s="8">
        <f t="shared" si="33"/>
        <v>173</v>
      </c>
      <c r="T60" s="8">
        <f t="shared" si="33"/>
        <v>70</v>
      </c>
      <c r="U60" s="8">
        <f t="shared" si="33"/>
        <v>106</v>
      </c>
      <c r="V60" s="36">
        <f t="shared" si="33"/>
        <v>2118</v>
      </c>
    </row>
    <row r="61" spans="1:22" ht="13.5" thickBot="1">
      <c r="A61" s="64" t="s">
        <v>22</v>
      </c>
      <c r="B61" s="65"/>
      <c r="C61" s="3" t="s">
        <v>2</v>
      </c>
      <c r="D61" s="6">
        <v>1362</v>
      </c>
      <c r="E61" s="6">
        <v>932</v>
      </c>
      <c r="F61" s="6">
        <v>653</v>
      </c>
      <c r="G61" s="6">
        <v>469</v>
      </c>
      <c r="H61" s="6">
        <v>724</v>
      </c>
      <c r="I61" s="6">
        <v>728</v>
      </c>
      <c r="J61" s="6">
        <v>32</v>
      </c>
      <c r="K61" s="6">
        <v>61</v>
      </c>
      <c r="L61" s="6">
        <v>83</v>
      </c>
      <c r="M61" s="6">
        <v>62</v>
      </c>
      <c r="N61" s="6">
        <v>57</v>
      </c>
      <c r="O61" s="6">
        <v>35</v>
      </c>
      <c r="P61" s="6">
        <v>84</v>
      </c>
      <c r="Q61" s="6">
        <v>74</v>
      </c>
      <c r="R61" s="6">
        <v>36</v>
      </c>
      <c r="S61" s="6">
        <v>39</v>
      </c>
      <c r="T61" s="6">
        <v>20</v>
      </c>
      <c r="U61" s="6">
        <v>20</v>
      </c>
      <c r="V61" s="42">
        <f>SUM(J61:U61)</f>
        <v>603</v>
      </c>
    </row>
    <row r="62" spans="1:22" ht="12.75">
      <c r="A62" s="66"/>
      <c r="B62" s="67"/>
      <c r="C62" s="4" t="s">
        <v>3</v>
      </c>
      <c r="D62" s="17">
        <v>1103</v>
      </c>
      <c r="E62" s="17">
        <v>825</v>
      </c>
      <c r="F62" s="17">
        <v>650</v>
      </c>
      <c r="G62" s="17">
        <v>452</v>
      </c>
      <c r="H62" s="17">
        <v>579</v>
      </c>
      <c r="I62" s="17">
        <v>532</v>
      </c>
      <c r="J62" s="17">
        <v>36</v>
      </c>
      <c r="K62" s="17">
        <v>91</v>
      </c>
      <c r="L62" s="17">
        <v>38</v>
      </c>
      <c r="M62" s="17">
        <v>24</v>
      </c>
      <c r="N62" s="17">
        <v>35</v>
      </c>
      <c r="O62" s="17">
        <v>15</v>
      </c>
      <c r="P62" s="17">
        <v>69</v>
      </c>
      <c r="Q62" s="17">
        <v>41</v>
      </c>
      <c r="R62" s="17">
        <v>42</v>
      </c>
      <c r="S62" s="17">
        <v>42</v>
      </c>
      <c r="T62" s="17">
        <v>12</v>
      </c>
      <c r="U62" s="17">
        <v>15</v>
      </c>
      <c r="V62" s="43">
        <f>SUM(J62:U62)</f>
        <v>460</v>
      </c>
    </row>
    <row r="63" spans="1:22" ht="13.5" thickBot="1">
      <c r="A63" s="68"/>
      <c r="B63" s="69"/>
      <c r="C63" s="5" t="s">
        <v>4</v>
      </c>
      <c r="D63" s="25">
        <f>SUM(D61:D62)</f>
        <v>2465</v>
      </c>
      <c r="E63" s="25">
        <f>SUM(E61:E62)</f>
        <v>1757</v>
      </c>
      <c r="F63" s="25">
        <f>SUM(F61:F62)</f>
        <v>1303</v>
      </c>
      <c r="G63" s="25">
        <f>SUM(G61:G62)</f>
        <v>921</v>
      </c>
      <c r="H63" s="25">
        <f>SUM(H61:H62)</f>
        <v>1303</v>
      </c>
      <c r="I63" s="25">
        <v>1260</v>
      </c>
      <c r="J63" s="25">
        <f aca="true" t="shared" si="34" ref="J63:V63">SUM(J61:J62)</f>
        <v>68</v>
      </c>
      <c r="K63" s="25">
        <f t="shared" si="34"/>
        <v>152</v>
      </c>
      <c r="L63" s="25">
        <f t="shared" si="34"/>
        <v>121</v>
      </c>
      <c r="M63" s="25">
        <f t="shared" si="34"/>
        <v>86</v>
      </c>
      <c r="N63" s="25">
        <f t="shared" si="34"/>
        <v>92</v>
      </c>
      <c r="O63" s="25">
        <f t="shared" si="34"/>
        <v>50</v>
      </c>
      <c r="P63" s="25">
        <f>SUM(P61:P62)</f>
        <v>153</v>
      </c>
      <c r="Q63" s="25">
        <f>SUM(Q61:Q62)</f>
        <v>115</v>
      </c>
      <c r="R63" s="25">
        <f>SUM(R61:R62)</f>
        <v>78</v>
      </c>
      <c r="S63" s="25">
        <f>SUM(S61:S62)</f>
        <v>81</v>
      </c>
      <c r="T63" s="25">
        <f>SUM(T61:T62)</f>
        <v>32</v>
      </c>
      <c r="U63" s="25">
        <f>SUM(U61:U62)</f>
        <v>35</v>
      </c>
      <c r="V63" s="44">
        <f t="shared" si="34"/>
        <v>1063</v>
      </c>
    </row>
    <row r="64" spans="1:3" ht="12.75">
      <c r="A64" s="12"/>
      <c r="B64" s="12"/>
      <c r="C64" s="12"/>
    </row>
    <row r="65" spans="1:22" s="27" customFormat="1" ht="12.75">
      <c r="A65" s="26" t="s">
        <v>37</v>
      </c>
      <c r="B65" s="26"/>
      <c r="C65" s="26"/>
      <c r="V65" s="45"/>
    </row>
    <row r="66" spans="1:3" ht="12.75">
      <c r="A66" s="12"/>
      <c r="B66" s="12"/>
      <c r="C66" s="12"/>
    </row>
  </sheetData>
  <sheetProtection/>
  <mergeCells count="24">
    <mergeCell ref="A1:V1"/>
    <mergeCell ref="A10:B12"/>
    <mergeCell ref="A13:B15"/>
    <mergeCell ref="A16:B18"/>
    <mergeCell ref="B19:B21"/>
    <mergeCell ref="B22:B24"/>
    <mergeCell ref="A58:B60"/>
    <mergeCell ref="A61:B63"/>
    <mergeCell ref="A25:B27"/>
    <mergeCell ref="A28:B30"/>
    <mergeCell ref="A31:B33"/>
    <mergeCell ref="A34:B36"/>
    <mergeCell ref="A43:B45"/>
    <mergeCell ref="A37:B39"/>
    <mergeCell ref="B40:B42"/>
    <mergeCell ref="A40:A42"/>
    <mergeCell ref="A52:B54"/>
    <mergeCell ref="A55:B57"/>
    <mergeCell ref="A46:B48"/>
    <mergeCell ref="A49:B51"/>
    <mergeCell ref="A3:C3"/>
    <mergeCell ref="A4:B6"/>
    <mergeCell ref="A7:B9"/>
    <mergeCell ref="A19:A24"/>
  </mergeCell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r:id="rId1"/>
  <ignoredErrors>
    <ignoredError sqref="V15 V21 V60" formula="1"/>
    <ignoredError sqref="D15:E15 G15:K15 F18 D6:I6 I27 L15:O15 P15:S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Poniecka</cp:lastModifiedBy>
  <cp:lastPrinted>2024-01-05T10:36:10Z</cp:lastPrinted>
  <dcterms:created xsi:type="dcterms:W3CDTF">1997-02-26T13:46:56Z</dcterms:created>
  <dcterms:modified xsi:type="dcterms:W3CDTF">2024-01-05T10:43:48Z</dcterms:modified>
  <cp:category/>
  <cp:version/>
  <cp:contentType/>
  <cp:contentStatus/>
</cp:coreProperties>
</file>