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<sst xmlns="http://schemas.openxmlformats.org/spreadsheetml/2006/main" count="93" uniqueCount="39">
  <si>
    <t>WYSZCZEGÓLNIENIE</t>
  </si>
  <si>
    <t>narastająco</t>
  </si>
  <si>
    <t>Liczba bezrobotnych ogółem</t>
  </si>
  <si>
    <t>Powiat koniński</t>
  </si>
  <si>
    <t>Konin</t>
  </si>
  <si>
    <t xml:space="preserve">Razem </t>
  </si>
  <si>
    <t>Liczba zarejestrowanych bezrobotnych</t>
  </si>
  <si>
    <t>Wyrejestrowani ogółem</t>
  </si>
  <si>
    <t>w tym</t>
  </si>
  <si>
    <t>podjęcie pracy ogółem</t>
  </si>
  <si>
    <t>w tym praca niesubsydiowana</t>
  </si>
  <si>
    <t>Liczba bezrobotnych kobiet</t>
  </si>
  <si>
    <t>Liczba bezrobotnych                                                         z prawem do zasiłku</t>
  </si>
  <si>
    <t>Bezrobotni w okresie do                                                                       12 miesięcy od dnia ukończenia nauki</t>
  </si>
  <si>
    <t>Bezrobotni zamieszkali                                                              na wsi</t>
  </si>
  <si>
    <t xml:space="preserve">LICZBA I STRUKTURA OSÓB BEZROBOTNYCH                                                                                                                                  </t>
  </si>
  <si>
    <t>Bezrobotni do 25 roku życia</t>
  </si>
  <si>
    <t>Bezrobotni powyżej 50 roku życia</t>
  </si>
  <si>
    <t>Długotrwale bezrobotni</t>
  </si>
  <si>
    <t>Bezrobotni bez kwalifikacji zawodowych</t>
  </si>
  <si>
    <t>Bezrobotni bez doświadczenia zawodowego</t>
  </si>
  <si>
    <t>Niepełnosprawni bezrobotni</t>
  </si>
  <si>
    <t>Wolne miejsca pracy i miejsca aktywizacji zawodowej</t>
  </si>
  <si>
    <t xml:space="preserve">w tym dotyczące pracy subsydiowanej </t>
  </si>
  <si>
    <r>
      <t>Stopa bezrobocia</t>
    </r>
    <r>
      <rPr>
        <b/>
        <sz val="9"/>
        <color indexed="10"/>
        <rFont val="Times New Roman CE"/>
        <family val="0"/>
      </rPr>
      <t>*</t>
    </r>
  </si>
  <si>
    <t>Wzrost lub spadek                                      w stosunku do poprzedniego miesiąca  (roku)</t>
  </si>
  <si>
    <t>I'20</t>
  </si>
  <si>
    <t>II'20</t>
  </si>
  <si>
    <t>III'20</t>
  </si>
  <si>
    <t>IV'20</t>
  </si>
  <si>
    <t>V'20</t>
  </si>
  <si>
    <t>VI'20</t>
  </si>
  <si>
    <t>VII'20</t>
  </si>
  <si>
    <t>VIII'20</t>
  </si>
  <si>
    <t>IX'20</t>
  </si>
  <si>
    <t>* Stopa bezrobocia po weryfikacji dokonanej przez GUS w pażdzierniku 2020r. (korekta od XII 2019 r. do VIII 2020 r.)</t>
  </si>
  <si>
    <t>X'20</t>
  </si>
  <si>
    <t>XI'20</t>
  </si>
  <si>
    <t>XII'20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</si>
</sst>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%"/>
  </numFmts>
  <fonts count="46">
    <font>
      <sz val="10"/>
      <name val="Arial CE"/>
      <family val="0"/>
    </font>
    <font>
      <b/>
      <sz val="12"/>
      <name val="Times New Roman CE"/>
      <family val="0"/>
    </font>
    <font>
      <b/>
      <sz val="9"/>
      <name val="Times New Roman CE"/>
      <family val="1"/>
    </font>
    <font>
      <b/>
      <sz val="9"/>
      <color indexed="57"/>
      <name val="Times New Roman CE"/>
      <family val="1"/>
    </font>
    <font>
      <b/>
      <sz val="9"/>
      <color indexed="12"/>
      <name val="Times New Roman CE"/>
      <family val="1"/>
    </font>
    <font>
      <sz val="10"/>
      <name val="Times New Roman CE"/>
      <family val="0"/>
    </font>
    <font>
      <sz val="9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b/>
      <sz val="9"/>
      <color indexed="10"/>
      <name val="Arial CE"/>
      <family val="0"/>
    </font>
    <font>
      <b/>
      <sz val="10"/>
      <color indexed="10"/>
      <name val="Arial CE"/>
      <family val="0"/>
    </font>
    <font>
      <b/>
      <sz val="9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3" fontId="2" fillId="0" borderId="16" xfId="0" applyNumberFormat="1" applyFont="1" applyFill="1" applyBorder="1" applyAlignment="1">
      <alignment horizontal="center" vertical="center"/>
    </xf>
    <xf numFmtId="3" fontId="3" fillId="33" borderId="17" xfId="0" applyNumberFormat="1" applyFont="1" applyFill="1" applyBorder="1" applyAlignment="1">
      <alignment horizontal="center" vertical="center"/>
    </xf>
    <xf numFmtId="3" fontId="4" fillId="33" borderId="18" xfId="0" applyNumberFormat="1" applyFont="1" applyFill="1" applyBorder="1" applyAlignment="1">
      <alignment horizontal="center" vertical="center"/>
    </xf>
    <xf numFmtId="3" fontId="2" fillId="33" borderId="18" xfId="0" applyNumberFormat="1" applyFont="1" applyFill="1" applyBorder="1" applyAlignment="1">
      <alignment horizontal="center" vertical="center"/>
    </xf>
    <xf numFmtId="3" fontId="3" fillId="33" borderId="18" xfId="0" applyNumberFormat="1" applyFont="1" applyFill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33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172" fontId="4" fillId="0" borderId="12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172" fontId="3" fillId="0" borderId="11" xfId="0" applyNumberFormat="1" applyFont="1" applyBorder="1" applyAlignment="1">
      <alignment horizontal="center" vertical="center"/>
    </xf>
    <xf numFmtId="172" fontId="2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3" fontId="4" fillId="0" borderId="17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 wrapText="1" shrinkToFit="1"/>
    </xf>
    <xf numFmtId="49" fontId="2" fillId="0" borderId="24" xfId="0" applyNumberFormat="1" applyFont="1" applyBorder="1" applyAlignment="1">
      <alignment horizontal="center" vertical="center" wrapText="1" shrinkToFit="1"/>
    </xf>
    <xf numFmtId="49" fontId="2" fillId="0" borderId="25" xfId="0" applyNumberFormat="1" applyFont="1" applyBorder="1" applyAlignment="1">
      <alignment horizontal="center" vertical="center" wrapText="1" shrinkToFit="1"/>
    </xf>
    <xf numFmtId="49" fontId="2" fillId="0" borderId="0" xfId="0" applyNumberFormat="1" applyFont="1" applyBorder="1" applyAlignment="1">
      <alignment horizontal="center" vertical="center" wrapText="1" shrinkToFit="1"/>
    </xf>
    <xf numFmtId="49" fontId="2" fillId="0" borderId="26" xfId="0" applyNumberFormat="1" applyFont="1" applyBorder="1" applyAlignment="1">
      <alignment horizontal="center" vertical="center" wrapText="1" shrinkToFit="1"/>
    </xf>
    <xf numFmtId="49" fontId="2" fillId="0" borderId="27" xfId="0" applyNumberFormat="1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top" wrapText="1"/>
    </xf>
    <xf numFmtId="49" fontId="5" fillId="0" borderId="29" xfId="0" applyNumberFormat="1" applyFont="1" applyBorder="1" applyAlignment="1">
      <alignment horizontal="center" vertical="top" wrapText="1"/>
    </xf>
    <xf numFmtId="49" fontId="5" fillId="0" borderId="32" xfId="0" applyNumberFormat="1" applyFont="1" applyBorder="1" applyAlignment="1">
      <alignment horizontal="center" vertical="top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3"/>
  <sheetViews>
    <sheetView tabSelected="1" zoomScale="90" zoomScaleNormal="90" zoomScalePageLayoutView="0" workbookViewId="0" topLeftCell="A1">
      <selection activeCell="AA27" sqref="AA27"/>
    </sheetView>
  </sheetViews>
  <sheetFormatPr defaultColWidth="9.00390625" defaultRowHeight="12.75"/>
  <cols>
    <col min="2" max="2" width="11.125" style="0" customWidth="1"/>
    <col min="3" max="3" width="14.75390625" style="0" bestFit="1" customWidth="1"/>
    <col min="4" max="5" width="6.25390625" style="0" bestFit="1" customWidth="1"/>
    <col min="6" max="10" width="6.25390625" style="0" customWidth="1"/>
    <col min="11" max="11" width="6.375" style="0" customWidth="1"/>
    <col min="12" max="23" width="6.25390625" style="0" customWidth="1"/>
    <col min="24" max="24" width="10.625" style="0" bestFit="1" customWidth="1"/>
  </cols>
  <sheetData>
    <row r="1" spans="1:24" s="35" customFormat="1" ht="15.75" customHeight="1">
      <c r="A1" s="51" t="s">
        <v>15</v>
      </c>
      <c r="B1" s="51"/>
      <c r="C1" s="51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</row>
    <row r="2" spans="1:3" ht="16.5" thickBot="1">
      <c r="A2" s="1"/>
      <c r="B2" s="1"/>
      <c r="C2" s="1"/>
    </row>
    <row r="3" spans="1:24" ht="16.5" customHeight="1" thickBot="1">
      <c r="A3" s="68" t="s">
        <v>0</v>
      </c>
      <c r="B3" s="69"/>
      <c r="C3" s="69"/>
      <c r="D3" s="2">
        <v>2012</v>
      </c>
      <c r="E3" s="37">
        <v>2013</v>
      </c>
      <c r="F3" s="2">
        <v>2014</v>
      </c>
      <c r="G3" s="2">
        <v>2015</v>
      </c>
      <c r="H3" s="2">
        <v>2016</v>
      </c>
      <c r="I3" s="2">
        <v>2017</v>
      </c>
      <c r="J3" s="2">
        <v>2018</v>
      </c>
      <c r="K3" s="2">
        <v>2019</v>
      </c>
      <c r="L3" s="2" t="s">
        <v>26</v>
      </c>
      <c r="M3" s="2" t="s">
        <v>27</v>
      </c>
      <c r="N3" s="2" t="s">
        <v>28</v>
      </c>
      <c r="O3" s="2" t="s">
        <v>29</v>
      </c>
      <c r="P3" s="2" t="s">
        <v>30</v>
      </c>
      <c r="Q3" s="2" t="s">
        <v>31</v>
      </c>
      <c r="R3" s="2" t="s">
        <v>32</v>
      </c>
      <c r="S3" s="2" t="s">
        <v>33</v>
      </c>
      <c r="T3" s="2" t="s">
        <v>34</v>
      </c>
      <c r="U3" s="2" t="s">
        <v>36</v>
      </c>
      <c r="V3" s="2" t="s">
        <v>37</v>
      </c>
      <c r="W3" s="2" t="s">
        <v>38</v>
      </c>
      <c r="X3" s="2" t="s">
        <v>1</v>
      </c>
    </row>
    <row r="4" spans="1:24" ht="12.75">
      <c r="A4" s="55" t="s">
        <v>2</v>
      </c>
      <c r="B4" s="56"/>
      <c r="C4" s="11" t="s">
        <v>3</v>
      </c>
      <c r="D4" s="24">
        <v>8476</v>
      </c>
      <c r="E4" s="24">
        <v>8667</v>
      </c>
      <c r="F4" s="24">
        <v>7816</v>
      </c>
      <c r="G4" s="24">
        <v>6942</v>
      </c>
      <c r="H4" s="24">
        <v>6561</v>
      </c>
      <c r="I4" s="24">
        <v>5038</v>
      </c>
      <c r="J4" s="24">
        <v>3935</v>
      </c>
      <c r="K4" s="24">
        <v>3796</v>
      </c>
      <c r="L4" s="24">
        <v>4075</v>
      </c>
      <c r="M4" s="24">
        <v>4078</v>
      </c>
      <c r="N4" s="24">
        <v>3963</v>
      </c>
      <c r="O4" s="24">
        <v>4055</v>
      </c>
      <c r="P4" s="24">
        <v>4235</v>
      </c>
      <c r="Q4" s="24">
        <v>4280</v>
      </c>
      <c r="R4" s="24">
        <v>4291</v>
      </c>
      <c r="S4" s="24">
        <v>4326</v>
      </c>
      <c r="T4" s="24">
        <v>4307</v>
      </c>
      <c r="U4" s="24">
        <v>4175</v>
      </c>
      <c r="V4" s="24">
        <v>4260</v>
      </c>
      <c r="W4" s="24">
        <v>4372</v>
      </c>
      <c r="X4" s="14"/>
    </row>
    <row r="5" spans="1:24" ht="12.75">
      <c r="A5" s="55"/>
      <c r="B5" s="56"/>
      <c r="C5" s="4" t="s">
        <v>4</v>
      </c>
      <c r="D5" s="25">
        <v>4987</v>
      </c>
      <c r="E5" s="25">
        <v>5057</v>
      </c>
      <c r="F5" s="25">
        <v>4406</v>
      </c>
      <c r="G5" s="25">
        <v>3942</v>
      </c>
      <c r="H5" s="25">
        <v>3642</v>
      </c>
      <c r="I5" s="25">
        <v>2665</v>
      </c>
      <c r="J5" s="25">
        <v>2225</v>
      </c>
      <c r="K5" s="25">
        <v>1972</v>
      </c>
      <c r="L5" s="25">
        <v>2122</v>
      </c>
      <c r="M5" s="25">
        <v>2195</v>
      </c>
      <c r="N5" s="25">
        <v>2127</v>
      </c>
      <c r="O5" s="25">
        <v>2161</v>
      </c>
      <c r="P5" s="25">
        <v>2293</v>
      </c>
      <c r="Q5" s="25">
        <v>2366</v>
      </c>
      <c r="R5" s="25">
        <v>2406</v>
      </c>
      <c r="S5" s="25">
        <v>2462</v>
      </c>
      <c r="T5" s="25">
        <v>2471</v>
      </c>
      <c r="U5" s="25">
        <v>2432</v>
      </c>
      <c r="V5" s="25">
        <v>2456</v>
      </c>
      <c r="W5" s="25">
        <v>2496</v>
      </c>
      <c r="X5" s="15"/>
    </row>
    <row r="6" spans="1:26" ht="13.5" thickBot="1">
      <c r="A6" s="57"/>
      <c r="B6" s="58"/>
      <c r="C6" s="5" t="s">
        <v>5</v>
      </c>
      <c r="D6" s="8">
        <f aca="true" t="shared" si="0" ref="D6:I6">SUM(D4:D5)</f>
        <v>13463</v>
      </c>
      <c r="E6" s="8">
        <f t="shared" si="0"/>
        <v>13724</v>
      </c>
      <c r="F6" s="8">
        <f t="shared" si="0"/>
        <v>12222</v>
      </c>
      <c r="G6" s="8">
        <f t="shared" si="0"/>
        <v>10884</v>
      </c>
      <c r="H6" s="8">
        <f t="shared" si="0"/>
        <v>10203</v>
      </c>
      <c r="I6" s="8">
        <f t="shared" si="0"/>
        <v>7703</v>
      </c>
      <c r="J6" s="8">
        <f aca="true" t="shared" si="1" ref="J6:P6">SUM(J4:J5)</f>
        <v>6160</v>
      </c>
      <c r="K6" s="8">
        <f t="shared" si="1"/>
        <v>5768</v>
      </c>
      <c r="L6" s="8">
        <f t="shared" si="1"/>
        <v>6197</v>
      </c>
      <c r="M6" s="8">
        <f t="shared" si="1"/>
        <v>6273</v>
      </c>
      <c r="N6" s="8">
        <f t="shared" si="1"/>
        <v>6090</v>
      </c>
      <c r="O6" s="8">
        <f t="shared" si="1"/>
        <v>6216</v>
      </c>
      <c r="P6" s="8">
        <f t="shared" si="1"/>
        <v>6528</v>
      </c>
      <c r="Q6" s="8">
        <f aca="true" t="shared" si="2" ref="Q6:W6">SUM(Q4:Q5)</f>
        <v>6646</v>
      </c>
      <c r="R6" s="8">
        <f t="shared" si="2"/>
        <v>6697</v>
      </c>
      <c r="S6" s="8">
        <f t="shared" si="2"/>
        <v>6788</v>
      </c>
      <c r="T6" s="8">
        <f t="shared" si="2"/>
        <v>6778</v>
      </c>
      <c r="U6" s="8">
        <f t="shared" si="2"/>
        <v>6607</v>
      </c>
      <c r="V6" s="8">
        <f t="shared" si="2"/>
        <v>6716</v>
      </c>
      <c r="W6" s="8">
        <f t="shared" si="2"/>
        <v>6868</v>
      </c>
      <c r="X6" s="16"/>
      <c r="Z6" s="36"/>
    </row>
    <row r="7" spans="1:24" ht="12.75">
      <c r="A7" s="53" t="s">
        <v>25</v>
      </c>
      <c r="B7" s="54"/>
      <c r="C7" s="3" t="s">
        <v>3</v>
      </c>
      <c r="D7" s="27" t="str">
        <f>"+"&amp;"696"</f>
        <v>+696</v>
      </c>
      <c r="E7" s="27" t="str">
        <f>"+"&amp;"191"</f>
        <v>+191</v>
      </c>
      <c r="F7" s="27" t="str">
        <f>"-"&amp;"851"</f>
        <v>-851</v>
      </c>
      <c r="G7" s="27" t="str">
        <f>"-"&amp;"874"</f>
        <v>-874</v>
      </c>
      <c r="H7" s="27" t="str">
        <f>"-"&amp;"381"</f>
        <v>-381</v>
      </c>
      <c r="I7" s="27" t="str">
        <f>"-"&amp;"1523"</f>
        <v>-1523</v>
      </c>
      <c r="J7" s="27" t="str">
        <f>"-"&amp;"1103"</f>
        <v>-1103</v>
      </c>
      <c r="K7" s="27" t="str">
        <f>"-"&amp;"139"</f>
        <v>-139</v>
      </c>
      <c r="L7" s="27" t="str">
        <f aca="true" t="shared" si="3" ref="L7:M9">IF(L4-K4&gt;0,"+"&amp;L4-K4,IF(L4-K4=0,0,L4-K4))</f>
        <v>+279</v>
      </c>
      <c r="M7" s="27" t="str">
        <f t="shared" si="3"/>
        <v>+3</v>
      </c>
      <c r="N7" s="27">
        <f aca="true" t="shared" si="4" ref="N7:O9">IF(N4-M4&gt;0,"+"&amp;N4-M4,IF(N4-M4=0,0,N4-M4))</f>
        <v>-115</v>
      </c>
      <c r="O7" s="27" t="str">
        <f t="shared" si="4"/>
        <v>+92</v>
      </c>
      <c r="P7" s="27" t="str">
        <f aca="true" t="shared" si="5" ref="P7:Q9">IF(P4-O4&gt;0,"+"&amp;P4-O4,IF(P4-O4=0,0,P4-O4))</f>
        <v>+180</v>
      </c>
      <c r="Q7" s="27" t="str">
        <f t="shared" si="5"/>
        <v>+45</v>
      </c>
      <c r="R7" s="27" t="str">
        <f aca="true" t="shared" si="6" ref="R7:S9">IF(R4-Q4&gt;0,"+"&amp;R4-Q4,IF(R4-Q4=0,0,R4-Q4))</f>
        <v>+11</v>
      </c>
      <c r="S7" s="27" t="str">
        <f t="shared" si="6"/>
        <v>+35</v>
      </c>
      <c r="T7" s="27">
        <f aca="true" t="shared" si="7" ref="T7:U9">IF(T4-S4&gt;0,"+"&amp;T4-S4,IF(T4-S4=0,0,T4-S4))</f>
        <v>-19</v>
      </c>
      <c r="U7" s="27">
        <f t="shared" si="7"/>
        <v>-132</v>
      </c>
      <c r="V7" s="27" t="str">
        <f aca="true" t="shared" si="8" ref="V7:W9">IF(V4-U4&gt;0,"+"&amp;V4-U4,IF(V4-U4=0,0,V4-U4))</f>
        <v>+85</v>
      </c>
      <c r="W7" s="27" t="str">
        <f t="shared" si="8"/>
        <v>+112</v>
      </c>
      <c r="X7" s="17"/>
    </row>
    <row r="8" spans="1:24" ht="12.75">
      <c r="A8" s="55"/>
      <c r="B8" s="56"/>
      <c r="C8" s="4" t="s">
        <v>4</v>
      </c>
      <c r="D8" s="28" t="str">
        <f>"+"&amp;"263"</f>
        <v>+263</v>
      </c>
      <c r="E8" s="28" t="str">
        <f>"+"&amp;"70"</f>
        <v>+70</v>
      </c>
      <c r="F8" s="28" t="str">
        <f>"-"&amp;"651"</f>
        <v>-651</v>
      </c>
      <c r="G8" s="28" t="str">
        <f>"-"&amp;"464"</f>
        <v>-464</v>
      </c>
      <c r="H8" s="28" t="str">
        <f>"-"&amp;"300"</f>
        <v>-300</v>
      </c>
      <c r="I8" s="28" t="str">
        <f>"-"&amp;"977"</f>
        <v>-977</v>
      </c>
      <c r="J8" s="28" t="str">
        <f>"-"&amp;"440"</f>
        <v>-440</v>
      </c>
      <c r="K8" s="28" t="str">
        <f>"-"&amp;"253"</f>
        <v>-253</v>
      </c>
      <c r="L8" s="28" t="str">
        <f t="shared" si="3"/>
        <v>+150</v>
      </c>
      <c r="M8" s="28" t="str">
        <f t="shared" si="3"/>
        <v>+73</v>
      </c>
      <c r="N8" s="28">
        <f t="shared" si="4"/>
        <v>-68</v>
      </c>
      <c r="O8" s="28" t="str">
        <f t="shared" si="4"/>
        <v>+34</v>
      </c>
      <c r="P8" s="28" t="str">
        <f t="shared" si="5"/>
        <v>+132</v>
      </c>
      <c r="Q8" s="28" t="str">
        <f t="shared" si="5"/>
        <v>+73</v>
      </c>
      <c r="R8" s="28" t="str">
        <f t="shared" si="6"/>
        <v>+40</v>
      </c>
      <c r="S8" s="28" t="str">
        <f t="shared" si="6"/>
        <v>+56</v>
      </c>
      <c r="T8" s="28" t="str">
        <f t="shared" si="7"/>
        <v>+9</v>
      </c>
      <c r="U8" s="28">
        <f t="shared" si="7"/>
        <v>-39</v>
      </c>
      <c r="V8" s="28" t="str">
        <f t="shared" si="8"/>
        <v>+24</v>
      </c>
      <c r="W8" s="28" t="str">
        <f t="shared" si="8"/>
        <v>+40</v>
      </c>
      <c r="X8" s="15"/>
    </row>
    <row r="9" spans="1:24" ht="19.5" customHeight="1" thickBot="1">
      <c r="A9" s="57"/>
      <c r="B9" s="58"/>
      <c r="C9" s="5" t="s">
        <v>5</v>
      </c>
      <c r="D9" s="29" t="str">
        <f>"+"&amp;"959"</f>
        <v>+959</v>
      </c>
      <c r="E9" s="29" t="str">
        <f>"+"&amp;"261"</f>
        <v>+261</v>
      </c>
      <c r="F9" s="29" t="str">
        <f>"-"&amp;"1502"</f>
        <v>-1502</v>
      </c>
      <c r="G9" s="29" t="str">
        <f>"-"&amp;"1338"</f>
        <v>-1338</v>
      </c>
      <c r="H9" s="29" t="str">
        <f>"-"&amp;"681"</f>
        <v>-681</v>
      </c>
      <c r="I9" s="29" t="str">
        <f>"-"&amp;"2500"</f>
        <v>-2500</v>
      </c>
      <c r="J9" s="44" t="str">
        <f>"-"&amp;"1543"</f>
        <v>-1543</v>
      </c>
      <c r="K9" s="29" t="str">
        <f>"-"&amp;"392"</f>
        <v>-392</v>
      </c>
      <c r="L9" s="29" t="str">
        <f t="shared" si="3"/>
        <v>+429</v>
      </c>
      <c r="M9" s="29" t="str">
        <f t="shared" si="3"/>
        <v>+76</v>
      </c>
      <c r="N9" s="29">
        <f t="shared" si="4"/>
        <v>-183</v>
      </c>
      <c r="O9" s="29" t="str">
        <f t="shared" si="4"/>
        <v>+126</v>
      </c>
      <c r="P9" s="29" t="str">
        <f t="shared" si="5"/>
        <v>+312</v>
      </c>
      <c r="Q9" s="29" t="str">
        <f t="shared" si="5"/>
        <v>+118</v>
      </c>
      <c r="R9" s="29" t="str">
        <f t="shared" si="6"/>
        <v>+51</v>
      </c>
      <c r="S9" s="29" t="str">
        <f t="shared" si="6"/>
        <v>+91</v>
      </c>
      <c r="T9" s="29">
        <f t="shared" si="7"/>
        <v>-10</v>
      </c>
      <c r="U9" s="29">
        <f t="shared" si="7"/>
        <v>-171</v>
      </c>
      <c r="V9" s="29" t="str">
        <f t="shared" si="8"/>
        <v>+109</v>
      </c>
      <c r="W9" s="29" t="str">
        <f t="shared" si="8"/>
        <v>+152</v>
      </c>
      <c r="X9" s="16"/>
    </row>
    <row r="10" spans="1:24" ht="12.75">
      <c r="A10" s="53" t="s">
        <v>24</v>
      </c>
      <c r="B10" s="54"/>
      <c r="C10" s="3" t="s">
        <v>3</v>
      </c>
      <c r="D10" s="33">
        <v>0.187</v>
      </c>
      <c r="E10" s="33">
        <v>0.189</v>
      </c>
      <c r="F10" s="33">
        <v>0.17</v>
      </c>
      <c r="G10" s="33">
        <v>0.15</v>
      </c>
      <c r="H10" s="33">
        <v>0.141</v>
      </c>
      <c r="I10" s="33">
        <v>0.114</v>
      </c>
      <c r="J10" s="33">
        <v>0.089</v>
      </c>
      <c r="K10" s="33">
        <v>0.085</v>
      </c>
      <c r="L10" s="33">
        <v>0.09</v>
      </c>
      <c r="M10" s="33">
        <v>0.09</v>
      </c>
      <c r="N10" s="33">
        <v>0.088</v>
      </c>
      <c r="O10" s="33">
        <v>0.09</v>
      </c>
      <c r="P10" s="33">
        <v>0.094</v>
      </c>
      <c r="Q10" s="33">
        <v>0.095</v>
      </c>
      <c r="R10" s="33">
        <v>0.095</v>
      </c>
      <c r="S10" s="33">
        <v>0.096</v>
      </c>
      <c r="T10" s="33">
        <v>0.095</v>
      </c>
      <c r="U10" s="33">
        <v>0.093</v>
      </c>
      <c r="V10" s="33">
        <v>0.094</v>
      </c>
      <c r="W10" s="33">
        <v>0.097</v>
      </c>
      <c r="X10" s="17"/>
    </row>
    <row r="11" spans="1:24" ht="12.75">
      <c r="A11" s="55"/>
      <c r="B11" s="56"/>
      <c r="C11" s="4" t="s">
        <v>4</v>
      </c>
      <c r="D11" s="30">
        <v>0.136</v>
      </c>
      <c r="E11" s="30">
        <v>0.139</v>
      </c>
      <c r="F11" s="30">
        <v>0.124</v>
      </c>
      <c r="G11" s="30">
        <v>0.112</v>
      </c>
      <c r="H11" s="30">
        <v>0.106</v>
      </c>
      <c r="I11" s="30">
        <v>0.074</v>
      </c>
      <c r="J11" s="30">
        <v>0.062</v>
      </c>
      <c r="K11" s="30">
        <v>0.057</v>
      </c>
      <c r="L11" s="30">
        <v>0.061</v>
      </c>
      <c r="M11" s="30">
        <v>0.063</v>
      </c>
      <c r="N11" s="30">
        <v>0.061</v>
      </c>
      <c r="O11" s="30">
        <v>0.062</v>
      </c>
      <c r="P11" s="30">
        <v>0.066</v>
      </c>
      <c r="Q11" s="30">
        <v>0.068</v>
      </c>
      <c r="R11" s="30">
        <v>0.069</v>
      </c>
      <c r="S11" s="30">
        <v>0.07</v>
      </c>
      <c r="T11" s="30">
        <v>0.071</v>
      </c>
      <c r="U11" s="30">
        <v>0.069</v>
      </c>
      <c r="V11" s="30">
        <v>0.07</v>
      </c>
      <c r="W11" s="30">
        <v>0.071</v>
      </c>
      <c r="X11" s="15"/>
    </row>
    <row r="12" spans="1:24" ht="13.5" thickBot="1">
      <c r="A12" s="57"/>
      <c r="B12" s="58"/>
      <c r="C12" s="5" t="s">
        <v>5</v>
      </c>
      <c r="D12" s="34">
        <v>0.164</v>
      </c>
      <c r="E12" s="34">
        <v>0.167</v>
      </c>
      <c r="F12" s="34">
        <v>0.15</v>
      </c>
      <c r="G12" s="34">
        <v>0.134</v>
      </c>
      <c r="H12" s="34">
        <v>0.126</v>
      </c>
      <c r="I12" s="34">
        <v>0.096</v>
      </c>
      <c r="J12" s="34">
        <v>0.077</v>
      </c>
      <c r="K12" s="34">
        <v>0.073</v>
      </c>
      <c r="L12" s="34">
        <v>0.077</v>
      </c>
      <c r="M12" s="34">
        <v>0.078</v>
      </c>
      <c r="N12" s="34">
        <v>0.076</v>
      </c>
      <c r="O12" s="34">
        <v>0.078</v>
      </c>
      <c r="P12" s="34">
        <v>0.082</v>
      </c>
      <c r="Q12" s="34">
        <v>0.083</v>
      </c>
      <c r="R12" s="34">
        <v>0.084</v>
      </c>
      <c r="S12" s="34">
        <v>0.085</v>
      </c>
      <c r="T12" s="34">
        <v>0.085</v>
      </c>
      <c r="U12" s="34">
        <v>0.082</v>
      </c>
      <c r="V12" s="34">
        <v>0.084</v>
      </c>
      <c r="W12" s="34">
        <v>0.086</v>
      </c>
      <c r="X12" s="16"/>
    </row>
    <row r="13" spans="1:24" ht="12.75">
      <c r="A13" s="53" t="s">
        <v>6</v>
      </c>
      <c r="B13" s="54"/>
      <c r="C13" s="3" t="s">
        <v>3</v>
      </c>
      <c r="D13" s="27">
        <v>8891</v>
      </c>
      <c r="E13" s="27">
        <v>9220</v>
      </c>
      <c r="F13" s="27">
        <v>8530</v>
      </c>
      <c r="G13" s="27">
        <v>8483</v>
      </c>
      <c r="H13" s="27">
        <v>8225</v>
      </c>
      <c r="I13" s="27">
        <v>7579</v>
      </c>
      <c r="J13" s="27">
        <v>6577</v>
      </c>
      <c r="K13" s="27">
        <v>6524</v>
      </c>
      <c r="L13" s="27">
        <v>607</v>
      </c>
      <c r="M13" s="27">
        <v>476</v>
      </c>
      <c r="N13" s="27">
        <v>418</v>
      </c>
      <c r="O13" s="27">
        <v>267</v>
      </c>
      <c r="P13" s="27">
        <v>404</v>
      </c>
      <c r="Q13" s="27">
        <v>407</v>
      </c>
      <c r="R13" s="27">
        <v>417</v>
      </c>
      <c r="S13" s="27">
        <v>450</v>
      </c>
      <c r="T13" s="27">
        <v>486</v>
      </c>
      <c r="U13" s="27">
        <v>266</v>
      </c>
      <c r="V13" s="27">
        <v>375</v>
      </c>
      <c r="W13" s="27">
        <v>472</v>
      </c>
      <c r="X13" s="18">
        <f>SUM(L13:W13)</f>
        <v>5045</v>
      </c>
    </row>
    <row r="14" spans="1:24" ht="12.75">
      <c r="A14" s="55"/>
      <c r="B14" s="56"/>
      <c r="C14" s="4" t="s">
        <v>4</v>
      </c>
      <c r="D14" s="28">
        <v>5430</v>
      </c>
      <c r="E14" s="28">
        <v>5450</v>
      </c>
      <c r="F14" s="28">
        <v>4996</v>
      </c>
      <c r="G14" s="28">
        <v>4999</v>
      </c>
      <c r="H14" s="28">
        <v>4517</v>
      </c>
      <c r="I14" s="28">
        <v>4142</v>
      </c>
      <c r="J14" s="28">
        <v>3801</v>
      </c>
      <c r="K14" s="28">
        <v>3670</v>
      </c>
      <c r="L14" s="28">
        <v>332</v>
      </c>
      <c r="M14" s="28">
        <v>295</v>
      </c>
      <c r="N14" s="28">
        <v>230</v>
      </c>
      <c r="O14" s="28">
        <v>122</v>
      </c>
      <c r="P14" s="28">
        <v>254</v>
      </c>
      <c r="Q14" s="28">
        <v>232</v>
      </c>
      <c r="R14" s="28">
        <v>260</v>
      </c>
      <c r="S14" s="28">
        <v>265</v>
      </c>
      <c r="T14" s="28">
        <v>250</v>
      </c>
      <c r="U14" s="28">
        <v>167</v>
      </c>
      <c r="V14" s="28">
        <v>192</v>
      </c>
      <c r="W14" s="28">
        <v>225</v>
      </c>
      <c r="X14" s="42">
        <f>SUM(L14:W14)</f>
        <v>2824</v>
      </c>
    </row>
    <row r="15" spans="1:24" ht="13.5" thickBot="1">
      <c r="A15" s="57"/>
      <c r="B15" s="58"/>
      <c r="C15" s="5" t="s">
        <v>5</v>
      </c>
      <c r="D15" s="8">
        <f aca="true" t="shared" si="9" ref="D15:I15">SUM(D13:D14)</f>
        <v>14321</v>
      </c>
      <c r="E15" s="8">
        <f t="shared" si="9"/>
        <v>14670</v>
      </c>
      <c r="F15" s="8">
        <f t="shared" si="9"/>
        <v>13526</v>
      </c>
      <c r="G15" s="8">
        <f t="shared" si="9"/>
        <v>13482</v>
      </c>
      <c r="H15" s="8">
        <f t="shared" si="9"/>
        <v>12742</v>
      </c>
      <c r="I15" s="8">
        <f t="shared" si="9"/>
        <v>11721</v>
      </c>
      <c r="J15" s="8">
        <f>SUM(J13:J14)</f>
        <v>10378</v>
      </c>
      <c r="K15" s="8">
        <v>10194</v>
      </c>
      <c r="L15" s="8">
        <f aca="true" t="shared" si="10" ref="L15:X15">SUM(L13:L14)</f>
        <v>939</v>
      </c>
      <c r="M15" s="8">
        <f t="shared" si="10"/>
        <v>771</v>
      </c>
      <c r="N15" s="8">
        <f t="shared" si="10"/>
        <v>648</v>
      </c>
      <c r="O15" s="8">
        <f t="shared" si="10"/>
        <v>389</v>
      </c>
      <c r="P15" s="8">
        <f t="shared" si="10"/>
        <v>658</v>
      </c>
      <c r="Q15" s="8">
        <f t="shared" si="10"/>
        <v>639</v>
      </c>
      <c r="R15" s="8">
        <f aca="true" t="shared" si="11" ref="R15:W15">SUM(R13:R14)</f>
        <v>677</v>
      </c>
      <c r="S15" s="8">
        <f t="shared" si="11"/>
        <v>715</v>
      </c>
      <c r="T15" s="8">
        <f t="shared" si="11"/>
        <v>736</v>
      </c>
      <c r="U15" s="8">
        <f t="shared" si="11"/>
        <v>433</v>
      </c>
      <c r="V15" s="8">
        <f t="shared" si="11"/>
        <v>567</v>
      </c>
      <c r="W15" s="8">
        <f t="shared" si="11"/>
        <v>697</v>
      </c>
      <c r="X15" s="19">
        <f t="shared" si="10"/>
        <v>7869</v>
      </c>
    </row>
    <row r="16" spans="1:24" ht="12.75">
      <c r="A16" s="53" t="s">
        <v>7</v>
      </c>
      <c r="B16" s="54"/>
      <c r="C16" s="3" t="s">
        <v>3</v>
      </c>
      <c r="D16" s="27">
        <v>8195</v>
      </c>
      <c r="E16" s="27">
        <v>9029</v>
      </c>
      <c r="F16" s="27">
        <v>9381</v>
      </c>
      <c r="G16" s="27">
        <v>9357</v>
      </c>
      <c r="H16" s="27">
        <v>8606</v>
      </c>
      <c r="I16" s="27">
        <v>9102</v>
      </c>
      <c r="J16" s="27">
        <v>7680</v>
      </c>
      <c r="K16" s="27">
        <v>6663</v>
      </c>
      <c r="L16" s="27">
        <v>328</v>
      </c>
      <c r="M16" s="27">
        <v>473</v>
      </c>
      <c r="N16" s="27">
        <v>533</v>
      </c>
      <c r="O16" s="27">
        <v>175</v>
      </c>
      <c r="P16" s="27">
        <v>224</v>
      </c>
      <c r="Q16" s="27">
        <v>362</v>
      </c>
      <c r="R16" s="27">
        <v>406</v>
      </c>
      <c r="S16" s="27">
        <v>415</v>
      </c>
      <c r="T16" s="27">
        <v>505</v>
      </c>
      <c r="U16" s="27">
        <v>398</v>
      </c>
      <c r="V16" s="27">
        <v>290</v>
      </c>
      <c r="W16" s="27">
        <v>360</v>
      </c>
      <c r="X16" s="20">
        <f>SUM(L16:W16)</f>
        <v>4469</v>
      </c>
    </row>
    <row r="17" spans="1:24" ht="12.75">
      <c r="A17" s="55"/>
      <c r="B17" s="56"/>
      <c r="C17" s="4" t="s">
        <v>4</v>
      </c>
      <c r="D17" s="28">
        <v>5167</v>
      </c>
      <c r="E17" s="28">
        <v>5380</v>
      </c>
      <c r="F17" s="28">
        <v>5647</v>
      </c>
      <c r="G17" s="28">
        <v>5463</v>
      </c>
      <c r="H17" s="28">
        <v>4817</v>
      </c>
      <c r="I17" s="28">
        <v>5119</v>
      </c>
      <c r="J17" s="28">
        <v>4241</v>
      </c>
      <c r="K17" s="28">
        <v>3923</v>
      </c>
      <c r="L17" s="28">
        <v>182</v>
      </c>
      <c r="M17" s="28">
        <v>222</v>
      </c>
      <c r="N17" s="28">
        <v>298</v>
      </c>
      <c r="O17" s="28">
        <v>88</v>
      </c>
      <c r="P17" s="28">
        <v>122</v>
      </c>
      <c r="Q17" s="28">
        <v>159</v>
      </c>
      <c r="R17" s="28">
        <v>220</v>
      </c>
      <c r="S17" s="28">
        <v>209</v>
      </c>
      <c r="T17" s="28">
        <v>241</v>
      </c>
      <c r="U17" s="28">
        <v>206</v>
      </c>
      <c r="V17" s="28">
        <v>168</v>
      </c>
      <c r="W17" s="28">
        <v>185</v>
      </c>
      <c r="X17" s="41">
        <f>SUM(L17:W17)</f>
        <v>2300</v>
      </c>
    </row>
    <row r="18" spans="1:24" ht="13.5" thickBot="1">
      <c r="A18" s="57"/>
      <c r="B18" s="58"/>
      <c r="C18" s="5" t="s">
        <v>5</v>
      </c>
      <c r="D18" s="8">
        <f aca="true" t="shared" si="12" ref="D18:I18">SUM(D16:D17)</f>
        <v>13362</v>
      </c>
      <c r="E18" s="8">
        <f t="shared" si="12"/>
        <v>14409</v>
      </c>
      <c r="F18" s="8">
        <f t="shared" si="12"/>
        <v>15028</v>
      </c>
      <c r="G18" s="8">
        <f t="shared" si="12"/>
        <v>14820</v>
      </c>
      <c r="H18" s="8">
        <f t="shared" si="12"/>
        <v>13423</v>
      </c>
      <c r="I18" s="8">
        <f t="shared" si="12"/>
        <v>14221</v>
      </c>
      <c r="J18" s="8">
        <f aca="true" t="shared" si="13" ref="J18:X18">SUM(J16:J17)</f>
        <v>11921</v>
      </c>
      <c r="K18" s="8">
        <f t="shared" si="13"/>
        <v>10586</v>
      </c>
      <c r="L18" s="8">
        <f t="shared" si="13"/>
        <v>510</v>
      </c>
      <c r="M18" s="8">
        <f t="shared" si="13"/>
        <v>695</v>
      </c>
      <c r="N18" s="8">
        <f t="shared" si="13"/>
        <v>831</v>
      </c>
      <c r="O18" s="8">
        <f t="shared" si="13"/>
        <v>263</v>
      </c>
      <c r="P18" s="8">
        <f aca="true" t="shared" si="14" ref="P18:V18">SUM(P16:P17)</f>
        <v>346</v>
      </c>
      <c r="Q18" s="8">
        <f t="shared" si="14"/>
        <v>521</v>
      </c>
      <c r="R18" s="8">
        <f t="shared" si="14"/>
        <v>626</v>
      </c>
      <c r="S18" s="8">
        <f t="shared" si="14"/>
        <v>624</v>
      </c>
      <c r="T18" s="8">
        <f t="shared" si="14"/>
        <v>746</v>
      </c>
      <c r="U18" s="8">
        <f t="shared" si="14"/>
        <v>604</v>
      </c>
      <c r="V18" s="8">
        <f t="shared" si="14"/>
        <v>458</v>
      </c>
      <c r="W18" s="8">
        <f>SUM(W16:W17)</f>
        <v>545</v>
      </c>
      <c r="X18" s="19">
        <f t="shared" si="13"/>
        <v>6769</v>
      </c>
    </row>
    <row r="19" spans="1:24" ht="12.75">
      <c r="A19" s="65" t="s">
        <v>8</v>
      </c>
      <c r="B19" s="59" t="s">
        <v>9</v>
      </c>
      <c r="C19" s="3" t="s">
        <v>3</v>
      </c>
      <c r="D19" s="27">
        <v>4166</v>
      </c>
      <c r="E19" s="27">
        <v>5142</v>
      </c>
      <c r="F19" s="27">
        <v>5119</v>
      </c>
      <c r="G19" s="27">
        <v>5004</v>
      </c>
      <c r="H19" s="27">
        <v>5738</v>
      </c>
      <c r="I19" s="27">
        <v>4746</v>
      </c>
      <c r="J19" s="27">
        <v>3828</v>
      </c>
      <c r="K19" s="27">
        <v>3633</v>
      </c>
      <c r="L19" s="27">
        <v>161</v>
      </c>
      <c r="M19" s="27">
        <v>214</v>
      </c>
      <c r="N19" s="27">
        <v>283</v>
      </c>
      <c r="O19" s="27">
        <v>131</v>
      </c>
      <c r="P19" s="27">
        <v>147</v>
      </c>
      <c r="Q19" s="27">
        <v>250</v>
      </c>
      <c r="R19" s="27">
        <v>286</v>
      </c>
      <c r="S19" s="27">
        <v>283</v>
      </c>
      <c r="T19" s="27">
        <v>382</v>
      </c>
      <c r="U19" s="27">
        <v>330</v>
      </c>
      <c r="V19" s="27">
        <v>233</v>
      </c>
      <c r="W19" s="27">
        <v>297</v>
      </c>
      <c r="X19" s="20">
        <f>SUM(L19:W19)</f>
        <v>2997</v>
      </c>
    </row>
    <row r="20" spans="1:24" ht="12.75">
      <c r="A20" s="66"/>
      <c r="B20" s="60"/>
      <c r="C20" s="4" t="s">
        <v>4</v>
      </c>
      <c r="D20" s="28">
        <v>2466</v>
      </c>
      <c r="E20" s="28">
        <v>2780</v>
      </c>
      <c r="F20" s="28">
        <v>2894</v>
      </c>
      <c r="G20" s="28">
        <v>2860</v>
      </c>
      <c r="H20" s="28">
        <v>3023</v>
      </c>
      <c r="I20" s="28">
        <v>2633</v>
      </c>
      <c r="J20" s="28">
        <v>2026</v>
      </c>
      <c r="K20" s="28">
        <v>1852</v>
      </c>
      <c r="L20" s="28">
        <v>84</v>
      </c>
      <c r="M20" s="28">
        <v>104</v>
      </c>
      <c r="N20" s="28">
        <v>139</v>
      </c>
      <c r="O20" s="28">
        <v>57</v>
      </c>
      <c r="P20" s="28">
        <v>69</v>
      </c>
      <c r="Q20" s="28">
        <v>89</v>
      </c>
      <c r="R20" s="28">
        <v>139</v>
      </c>
      <c r="S20" s="28">
        <v>144</v>
      </c>
      <c r="T20" s="28">
        <v>171</v>
      </c>
      <c r="U20" s="28">
        <v>161</v>
      </c>
      <c r="V20" s="28">
        <v>123</v>
      </c>
      <c r="W20" s="28">
        <v>150</v>
      </c>
      <c r="X20" s="41">
        <f>SUM(L20:W20)</f>
        <v>1430</v>
      </c>
    </row>
    <row r="21" spans="1:24" ht="12.75">
      <c r="A21" s="66"/>
      <c r="B21" s="61"/>
      <c r="C21" s="9" t="s">
        <v>5</v>
      </c>
      <c r="D21" s="26">
        <f aca="true" t="shared" si="15" ref="D21:I21">SUM(D19:D20)</f>
        <v>6632</v>
      </c>
      <c r="E21" s="26">
        <f t="shared" si="15"/>
        <v>7922</v>
      </c>
      <c r="F21" s="26">
        <v>8013</v>
      </c>
      <c r="G21" s="26">
        <f t="shared" si="15"/>
        <v>7864</v>
      </c>
      <c r="H21" s="26">
        <f t="shared" si="15"/>
        <v>8761</v>
      </c>
      <c r="I21" s="26">
        <f t="shared" si="15"/>
        <v>7379</v>
      </c>
      <c r="J21" s="26">
        <f aca="true" t="shared" si="16" ref="J21:X21">SUM(J19:J20)</f>
        <v>5854</v>
      </c>
      <c r="K21" s="26">
        <f t="shared" si="16"/>
        <v>5485</v>
      </c>
      <c r="L21" s="26">
        <f t="shared" si="16"/>
        <v>245</v>
      </c>
      <c r="M21" s="26">
        <f t="shared" si="16"/>
        <v>318</v>
      </c>
      <c r="N21" s="26">
        <f t="shared" si="16"/>
        <v>422</v>
      </c>
      <c r="O21" s="26">
        <f t="shared" si="16"/>
        <v>188</v>
      </c>
      <c r="P21" s="26">
        <f aca="true" t="shared" si="17" ref="P21:V21">SUM(P19:P20)</f>
        <v>216</v>
      </c>
      <c r="Q21" s="26">
        <f t="shared" si="17"/>
        <v>339</v>
      </c>
      <c r="R21" s="26">
        <f t="shared" si="17"/>
        <v>425</v>
      </c>
      <c r="S21" s="26">
        <f t="shared" si="17"/>
        <v>427</v>
      </c>
      <c r="T21" s="26">
        <f t="shared" si="17"/>
        <v>553</v>
      </c>
      <c r="U21" s="26">
        <f t="shared" si="17"/>
        <v>491</v>
      </c>
      <c r="V21" s="26">
        <f t="shared" si="17"/>
        <v>356</v>
      </c>
      <c r="W21" s="26">
        <f>SUM(W19:W20)</f>
        <v>447</v>
      </c>
      <c r="X21" s="21">
        <f t="shared" si="16"/>
        <v>4427</v>
      </c>
    </row>
    <row r="22" spans="1:24" ht="12.75">
      <c r="A22" s="66"/>
      <c r="B22" s="62" t="s">
        <v>10</v>
      </c>
      <c r="C22" s="10" t="s">
        <v>3</v>
      </c>
      <c r="D22" s="31">
        <v>3703</v>
      </c>
      <c r="E22" s="31">
        <v>4632</v>
      </c>
      <c r="F22" s="31">
        <v>4569</v>
      </c>
      <c r="G22" s="31">
        <v>4262</v>
      </c>
      <c r="H22" s="31">
        <v>4698</v>
      </c>
      <c r="I22" s="31">
        <v>3691</v>
      </c>
      <c r="J22" s="31">
        <v>3061</v>
      </c>
      <c r="K22" s="31">
        <v>2996</v>
      </c>
      <c r="L22" s="31">
        <v>157</v>
      </c>
      <c r="M22" s="31">
        <v>195</v>
      </c>
      <c r="N22" s="31">
        <v>196</v>
      </c>
      <c r="O22" s="31">
        <v>111</v>
      </c>
      <c r="P22" s="31">
        <v>123</v>
      </c>
      <c r="Q22" s="31">
        <v>196</v>
      </c>
      <c r="R22" s="31">
        <v>239</v>
      </c>
      <c r="S22" s="31">
        <v>210</v>
      </c>
      <c r="T22" s="31">
        <v>337</v>
      </c>
      <c r="U22" s="31">
        <v>278</v>
      </c>
      <c r="V22" s="31">
        <v>202</v>
      </c>
      <c r="W22" s="31">
        <v>273</v>
      </c>
      <c r="X22" s="18">
        <f>SUM(L22:W22)</f>
        <v>2517</v>
      </c>
    </row>
    <row r="23" spans="1:24" ht="12.75">
      <c r="A23" s="66"/>
      <c r="B23" s="63"/>
      <c r="C23" s="4" t="s">
        <v>4</v>
      </c>
      <c r="D23" s="7">
        <v>2262</v>
      </c>
      <c r="E23" s="7">
        <v>2607</v>
      </c>
      <c r="F23" s="7">
        <v>2651</v>
      </c>
      <c r="G23" s="7">
        <v>2485</v>
      </c>
      <c r="H23" s="7">
        <v>2593</v>
      </c>
      <c r="I23" s="7">
        <v>2217</v>
      </c>
      <c r="J23" s="7">
        <v>1668</v>
      </c>
      <c r="K23" s="7">
        <v>1582</v>
      </c>
      <c r="L23" s="7">
        <v>79</v>
      </c>
      <c r="M23" s="7">
        <v>98</v>
      </c>
      <c r="N23" s="7">
        <v>112</v>
      </c>
      <c r="O23" s="7">
        <v>46</v>
      </c>
      <c r="P23" s="7">
        <v>58</v>
      </c>
      <c r="Q23" s="7">
        <v>67</v>
      </c>
      <c r="R23" s="7">
        <v>118</v>
      </c>
      <c r="S23" s="7">
        <v>110</v>
      </c>
      <c r="T23" s="7">
        <v>155</v>
      </c>
      <c r="U23" s="7">
        <v>147</v>
      </c>
      <c r="V23" s="7">
        <v>111</v>
      </c>
      <c r="W23" s="7">
        <v>131</v>
      </c>
      <c r="X23" s="42">
        <f>SUM(L23:W23)</f>
        <v>1232</v>
      </c>
    </row>
    <row r="24" spans="1:24" ht="13.5" thickBot="1">
      <c r="A24" s="67"/>
      <c r="B24" s="64"/>
      <c r="C24" s="5" t="s">
        <v>5</v>
      </c>
      <c r="D24" s="8">
        <f aca="true" t="shared" si="18" ref="D24:J24">SUM(D22:D23)</f>
        <v>5965</v>
      </c>
      <c r="E24" s="8">
        <f t="shared" si="18"/>
        <v>7239</v>
      </c>
      <c r="F24" s="8">
        <f t="shared" si="18"/>
        <v>7220</v>
      </c>
      <c r="G24" s="8">
        <f t="shared" si="18"/>
        <v>6747</v>
      </c>
      <c r="H24" s="8">
        <f t="shared" si="18"/>
        <v>7291</v>
      </c>
      <c r="I24" s="8">
        <f t="shared" si="18"/>
        <v>5908</v>
      </c>
      <c r="J24" s="8">
        <f t="shared" si="18"/>
        <v>4729</v>
      </c>
      <c r="K24" s="8">
        <f aca="true" t="shared" si="19" ref="K24:Q24">SUM(K22:K23)</f>
        <v>4578</v>
      </c>
      <c r="L24" s="8">
        <f t="shared" si="19"/>
        <v>236</v>
      </c>
      <c r="M24" s="8">
        <f t="shared" si="19"/>
        <v>293</v>
      </c>
      <c r="N24" s="8">
        <f t="shared" si="19"/>
        <v>308</v>
      </c>
      <c r="O24" s="8">
        <f t="shared" si="19"/>
        <v>157</v>
      </c>
      <c r="P24" s="8">
        <f t="shared" si="19"/>
        <v>181</v>
      </c>
      <c r="Q24" s="8">
        <f t="shared" si="19"/>
        <v>263</v>
      </c>
      <c r="R24" s="8">
        <f aca="true" t="shared" si="20" ref="R24:X24">SUM(R22:R23)</f>
        <v>357</v>
      </c>
      <c r="S24" s="8">
        <f t="shared" si="20"/>
        <v>320</v>
      </c>
      <c r="T24" s="8">
        <f t="shared" si="20"/>
        <v>492</v>
      </c>
      <c r="U24" s="8">
        <f t="shared" si="20"/>
        <v>425</v>
      </c>
      <c r="V24" s="8">
        <f t="shared" si="20"/>
        <v>313</v>
      </c>
      <c r="W24" s="8">
        <f t="shared" si="20"/>
        <v>404</v>
      </c>
      <c r="X24" s="19">
        <f t="shared" si="20"/>
        <v>3749</v>
      </c>
    </row>
    <row r="25" spans="1:24" ht="12.75">
      <c r="A25" s="55" t="s">
        <v>11</v>
      </c>
      <c r="B25" s="56"/>
      <c r="C25" s="11" t="s">
        <v>3</v>
      </c>
      <c r="D25" s="27">
        <v>4535</v>
      </c>
      <c r="E25" s="27">
        <v>4786</v>
      </c>
      <c r="F25" s="27">
        <v>4459</v>
      </c>
      <c r="G25" s="27">
        <v>4002</v>
      </c>
      <c r="H25" s="27">
        <v>3813</v>
      </c>
      <c r="I25" s="27">
        <v>3030</v>
      </c>
      <c r="J25" s="27">
        <v>2498</v>
      </c>
      <c r="K25" s="27">
        <v>2386</v>
      </c>
      <c r="L25" s="27">
        <v>2525</v>
      </c>
      <c r="M25" s="27">
        <v>2487</v>
      </c>
      <c r="N25" s="27">
        <v>2455</v>
      </c>
      <c r="O25" s="27">
        <v>2514</v>
      </c>
      <c r="P25" s="27">
        <v>2597</v>
      </c>
      <c r="Q25" s="27">
        <v>2588</v>
      </c>
      <c r="R25" s="27">
        <v>2570</v>
      </c>
      <c r="S25" s="27">
        <v>2607</v>
      </c>
      <c r="T25" s="27">
        <v>2565</v>
      </c>
      <c r="U25" s="27">
        <v>2515</v>
      </c>
      <c r="V25" s="27">
        <v>2569</v>
      </c>
      <c r="W25" s="27">
        <v>2620</v>
      </c>
      <c r="X25" s="14"/>
    </row>
    <row r="26" spans="1:24" ht="12.75">
      <c r="A26" s="55"/>
      <c r="B26" s="56"/>
      <c r="C26" s="4" t="s">
        <v>4</v>
      </c>
      <c r="D26" s="7">
        <v>2541</v>
      </c>
      <c r="E26" s="7">
        <v>2669</v>
      </c>
      <c r="F26" s="7">
        <v>2386</v>
      </c>
      <c r="G26" s="7">
        <v>2069</v>
      </c>
      <c r="H26" s="7">
        <v>2003</v>
      </c>
      <c r="I26" s="7">
        <v>1494</v>
      </c>
      <c r="J26" s="7">
        <v>1274</v>
      </c>
      <c r="K26" s="7">
        <v>1146</v>
      </c>
      <c r="L26" s="7">
        <v>1214</v>
      </c>
      <c r="M26" s="7">
        <v>1208</v>
      </c>
      <c r="N26" s="7">
        <v>1185</v>
      </c>
      <c r="O26" s="7">
        <v>1209</v>
      </c>
      <c r="P26" s="7">
        <v>1274</v>
      </c>
      <c r="Q26" s="7">
        <v>1303</v>
      </c>
      <c r="R26" s="7">
        <v>1321</v>
      </c>
      <c r="S26" s="7">
        <v>1337</v>
      </c>
      <c r="T26" s="7">
        <v>1340</v>
      </c>
      <c r="U26" s="7">
        <v>1305</v>
      </c>
      <c r="V26" s="7">
        <v>1314</v>
      </c>
      <c r="W26" s="7">
        <v>1333</v>
      </c>
      <c r="X26" s="15"/>
    </row>
    <row r="27" spans="1:24" ht="13.5" thickBot="1">
      <c r="A27" s="57"/>
      <c r="B27" s="58"/>
      <c r="C27" s="5" t="s">
        <v>5</v>
      </c>
      <c r="D27" s="8">
        <f aca="true" t="shared" si="21" ref="D27:I27">SUM(D25:D26)</f>
        <v>7076</v>
      </c>
      <c r="E27" s="8">
        <f t="shared" si="21"/>
        <v>7455</v>
      </c>
      <c r="F27" s="8">
        <f t="shared" si="21"/>
        <v>6845</v>
      </c>
      <c r="G27" s="8">
        <f t="shared" si="21"/>
        <v>6071</v>
      </c>
      <c r="H27" s="8">
        <f t="shared" si="21"/>
        <v>5816</v>
      </c>
      <c r="I27" s="8">
        <f t="shared" si="21"/>
        <v>4524</v>
      </c>
      <c r="J27" s="8">
        <f aca="true" t="shared" si="22" ref="J27:P27">SUM(J25:J26)</f>
        <v>3772</v>
      </c>
      <c r="K27" s="8">
        <f t="shared" si="22"/>
        <v>3532</v>
      </c>
      <c r="L27" s="8">
        <f t="shared" si="22"/>
        <v>3739</v>
      </c>
      <c r="M27" s="8">
        <f t="shared" si="22"/>
        <v>3695</v>
      </c>
      <c r="N27" s="8">
        <f t="shared" si="22"/>
        <v>3640</v>
      </c>
      <c r="O27" s="8">
        <f t="shared" si="22"/>
        <v>3723</v>
      </c>
      <c r="P27" s="8">
        <f t="shared" si="22"/>
        <v>3871</v>
      </c>
      <c r="Q27" s="8">
        <f aca="true" t="shared" si="23" ref="Q27:W27">SUM(Q25:Q26)</f>
        <v>3891</v>
      </c>
      <c r="R27" s="8">
        <f t="shared" si="23"/>
        <v>3891</v>
      </c>
      <c r="S27" s="8">
        <f t="shared" si="23"/>
        <v>3944</v>
      </c>
      <c r="T27" s="8">
        <f t="shared" si="23"/>
        <v>3905</v>
      </c>
      <c r="U27" s="8">
        <f t="shared" si="23"/>
        <v>3820</v>
      </c>
      <c r="V27" s="8">
        <f t="shared" si="23"/>
        <v>3883</v>
      </c>
      <c r="W27" s="8">
        <f t="shared" si="23"/>
        <v>3953</v>
      </c>
      <c r="X27" s="22"/>
    </row>
    <row r="28" spans="1:24" ht="12.75">
      <c r="A28" s="53" t="s">
        <v>12</v>
      </c>
      <c r="B28" s="54"/>
      <c r="C28" s="3" t="s">
        <v>3</v>
      </c>
      <c r="D28" s="27">
        <v>966</v>
      </c>
      <c r="E28" s="27">
        <v>771</v>
      </c>
      <c r="F28" s="27">
        <v>681</v>
      </c>
      <c r="G28" s="27">
        <v>694</v>
      </c>
      <c r="H28" s="27">
        <v>534</v>
      </c>
      <c r="I28" s="27">
        <v>754</v>
      </c>
      <c r="J28" s="27">
        <v>760</v>
      </c>
      <c r="K28" s="27">
        <v>749</v>
      </c>
      <c r="L28" s="27">
        <v>801</v>
      </c>
      <c r="M28" s="27">
        <v>793</v>
      </c>
      <c r="N28" s="27">
        <v>744</v>
      </c>
      <c r="O28" s="27">
        <v>778</v>
      </c>
      <c r="P28" s="27">
        <v>820</v>
      </c>
      <c r="Q28" s="27">
        <v>811</v>
      </c>
      <c r="R28" s="27">
        <v>724</v>
      </c>
      <c r="S28" s="27">
        <v>653</v>
      </c>
      <c r="T28" s="27">
        <v>577</v>
      </c>
      <c r="U28" s="27">
        <v>514</v>
      </c>
      <c r="V28" s="27">
        <v>510</v>
      </c>
      <c r="W28" s="27">
        <v>479</v>
      </c>
      <c r="X28" s="14"/>
    </row>
    <row r="29" spans="1:24" ht="12.75">
      <c r="A29" s="55"/>
      <c r="B29" s="56"/>
      <c r="C29" s="4" t="s">
        <v>4</v>
      </c>
      <c r="D29" s="7">
        <v>565</v>
      </c>
      <c r="E29" s="7">
        <v>489</v>
      </c>
      <c r="F29" s="7">
        <v>423</v>
      </c>
      <c r="G29" s="7">
        <v>401</v>
      </c>
      <c r="H29" s="7">
        <v>347</v>
      </c>
      <c r="I29" s="7">
        <v>279</v>
      </c>
      <c r="J29" s="7">
        <v>267</v>
      </c>
      <c r="K29" s="7">
        <v>258</v>
      </c>
      <c r="L29" s="7">
        <v>270</v>
      </c>
      <c r="M29" s="7">
        <v>252</v>
      </c>
      <c r="N29" s="7">
        <v>231</v>
      </c>
      <c r="O29" s="7">
        <v>239</v>
      </c>
      <c r="P29" s="7">
        <v>283</v>
      </c>
      <c r="Q29" s="7">
        <v>297</v>
      </c>
      <c r="R29" s="7">
        <v>290</v>
      </c>
      <c r="S29" s="7">
        <v>289</v>
      </c>
      <c r="T29" s="7">
        <v>287</v>
      </c>
      <c r="U29" s="7">
        <v>280</v>
      </c>
      <c r="V29" s="7">
        <v>287</v>
      </c>
      <c r="W29" s="7">
        <v>294</v>
      </c>
      <c r="X29" s="15"/>
    </row>
    <row r="30" spans="1:24" ht="13.5" thickBot="1">
      <c r="A30" s="57"/>
      <c r="B30" s="58"/>
      <c r="C30" s="5" t="s">
        <v>5</v>
      </c>
      <c r="D30" s="8">
        <f aca="true" t="shared" si="24" ref="D30:I30">SUM(D28:D29)</f>
        <v>1531</v>
      </c>
      <c r="E30" s="8">
        <f t="shared" si="24"/>
        <v>1260</v>
      </c>
      <c r="F30" s="8">
        <f t="shared" si="24"/>
        <v>1104</v>
      </c>
      <c r="G30" s="8">
        <f t="shared" si="24"/>
        <v>1095</v>
      </c>
      <c r="H30" s="8">
        <f t="shared" si="24"/>
        <v>881</v>
      </c>
      <c r="I30" s="8">
        <f t="shared" si="24"/>
        <v>1033</v>
      </c>
      <c r="J30" s="8">
        <f aca="true" t="shared" si="25" ref="J30:P30">SUM(J28:J29)</f>
        <v>1027</v>
      </c>
      <c r="K30" s="8">
        <f t="shared" si="25"/>
        <v>1007</v>
      </c>
      <c r="L30" s="8">
        <f t="shared" si="25"/>
        <v>1071</v>
      </c>
      <c r="M30" s="8">
        <f t="shared" si="25"/>
        <v>1045</v>
      </c>
      <c r="N30" s="8">
        <f t="shared" si="25"/>
        <v>975</v>
      </c>
      <c r="O30" s="8">
        <f t="shared" si="25"/>
        <v>1017</v>
      </c>
      <c r="P30" s="8">
        <f t="shared" si="25"/>
        <v>1103</v>
      </c>
      <c r="Q30" s="8">
        <f aca="true" t="shared" si="26" ref="Q30:W30">SUM(Q28:Q29)</f>
        <v>1108</v>
      </c>
      <c r="R30" s="8">
        <f t="shared" si="26"/>
        <v>1014</v>
      </c>
      <c r="S30" s="8">
        <f t="shared" si="26"/>
        <v>942</v>
      </c>
      <c r="T30" s="8">
        <f t="shared" si="26"/>
        <v>864</v>
      </c>
      <c r="U30" s="8">
        <f t="shared" si="26"/>
        <v>794</v>
      </c>
      <c r="V30" s="8">
        <f t="shared" si="26"/>
        <v>797</v>
      </c>
      <c r="W30" s="8">
        <f t="shared" si="26"/>
        <v>773</v>
      </c>
      <c r="X30" s="22"/>
    </row>
    <row r="31" spans="1:24" ht="12.75">
      <c r="A31" s="45" t="s">
        <v>13</v>
      </c>
      <c r="B31" s="46"/>
      <c r="C31" s="3" t="s">
        <v>3</v>
      </c>
      <c r="D31" s="27">
        <v>766</v>
      </c>
      <c r="E31" s="27">
        <v>726</v>
      </c>
      <c r="F31" s="27">
        <v>520</v>
      </c>
      <c r="G31" s="27">
        <v>467</v>
      </c>
      <c r="H31" s="27">
        <v>378</v>
      </c>
      <c r="I31" s="27">
        <v>242</v>
      </c>
      <c r="J31" s="27">
        <v>178</v>
      </c>
      <c r="K31" s="27">
        <v>208</v>
      </c>
      <c r="L31" s="27">
        <v>251</v>
      </c>
      <c r="M31" s="27">
        <v>242</v>
      </c>
      <c r="N31" s="27">
        <v>223</v>
      </c>
      <c r="O31" s="27">
        <v>131</v>
      </c>
      <c r="P31" s="27">
        <v>154</v>
      </c>
      <c r="Q31" s="27">
        <v>71</v>
      </c>
      <c r="R31" s="27">
        <v>70</v>
      </c>
      <c r="S31" s="27">
        <v>100</v>
      </c>
      <c r="T31" s="27">
        <v>181</v>
      </c>
      <c r="U31" s="27">
        <v>201</v>
      </c>
      <c r="V31" s="27">
        <v>212</v>
      </c>
      <c r="W31" s="27">
        <v>214</v>
      </c>
      <c r="X31" s="14"/>
    </row>
    <row r="32" spans="1:24" ht="12.75">
      <c r="A32" s="47"/>
      <c r="B32" s="48"/>
      <c r="C32" s="4" t="s">
        <v>4</v>
      </c>
      <c r="D32" s="7">
        <v>289</v>
      </c>
      <c r="E32" s="7">
        <v>255</v>
      </c>
      <c r="F32" s="7">
        <v>186</v>
      </c>
      <c r="G32" s="7">
        <v>137</v>
      </c>
      <c r="H32" s="7">
        <v>108</v>
      </c>
      <c r="I32" s="7">
        <v>74</v>
      </c>
      <c r="J32" s="7">
        <v>51</v>
      </c>
      <c r="K32" s="7">
        <v>45</v>
      </c>
      <c r="L32" s="7">
        <v>65</v>
      </c>
      <c r="M32" s="7">
        <v>67</v>
      </c>
      <c r="N32" s="7">
        <v>63</v>
      </c>
      <c r="O32" s="7">
        <v>42</v>
      </c>
      <c r="P32" s="7">
        <v>51</v>
      </c>
      <c r="Q32" s="7">
        <v>25</v>
      </c>
      <c r="R32" s="7">
        <v>25</v>
      </c>
      <c r="S32" s="7">
        <v>34</v>
      </c>
      <c r="T32" s="7">
        <v>55</v>
      </c>
      <c r="U32" s="7">
        <v>67</v>
      </c>
      <c r="V32" s="7">
        <v>69</v>
      </c>
      <c r="W32" s="7">
        <v>75</v>
      </c>
      <c r="X32" s="15"/>
    </row>
    <row r="33" spans="1:24" ht="18.75" customHeight="1" thickBot="1">
      <c r="A33" s="49"/>
      <c r="B33" s="50"/>
      <c r="C33" s="5" t="s">
        <v>5</v>
      </c>
      <c r="D33" s="8">
        <f aca="true" t="shared" si="27" ref="D33:I33">SUM(D31:D32)</f>
        <v>1055</v>
      </c>
      <c r="E33" s="8">
        <f t="shared" si="27"/>
        <v>981</v>
      </c>
      <c r="F33" s="8">
        <f t="shared" si="27"/>
        <v>706</v>
      </c>
      <c r="G33" s="8">
        <f t="shared" si="27"/>
        <v>604</v>
      </c>
      <c r="H33" s="8">
        <f t="shared" si="27"/>
        <v>486</v>
      </c>
      <c r="I33" s="8">
        <f t="shared" si="27"/>
        <v>316</v>
      </c>
      <c r="J33" s="8">
        <f aca="true" t="shared" si="28" ref="J33:P33">SUM(J31:J32)</f>
        <v>229</v>
      </c>
      <c r="K33" s="8">
        <f t="shared" si="28"/>
        <v>253</v>
      </c>
      <c r="L33" s="8">
        <f t="shared" si="28"/>
        <v>316</v>
      </c>
      <c r="M33" s="8">
        <f t="shared" si="28"/>
        <v>309</v>
      </c>
      <c r="N33" s="8">
        <f t="shared" si="28"/>
        <v>286</v>
      </c>
      <c r="O33" s="8">
        <f t="shared" si="28"/>
        <v>173</v>
      </c>
      <c r="P33" s="8">
        <f t="shared" si="28"/>
        <v>205</v>
      </c>
      <c r="Q33" s="8">
        <f aca="true" t="shared" si="29" ref="Q33:W33">SUM(Q31:Q32)</f>
        <v>96</v>
      </c>
      <c r="R33" s="8">
        <f t="shared" si="29"/>
        <v>95</v>
      </c>
      <c r="S33" s="8">
        <f t="shared" si="29"/>
        <v>134</v>
      </c>
      <c r="T33" s="8">
        <f t="shared" si="29"/>
        <v>236</v>
      </c>
      <c r="U33" s="8">
        <f t="shared" si="29"/>
        <v>268</v>
      </c>
      <c r="V33" s="8">
        <f t="shared" si="29"/>
        <v>281</v>
      </c>
      <c r="W33" s="8">
        <f t="shared" si="29"/>
        <v>289</v>
      </c>
      <c r="X33" s="22"/>
    </row>
    <row r="34" spans="1:24" ht="12.75">
      <c r="A34" s="53" t="s">
        <v>14</v>
      </c>
      <c r="B34" s="54"/>
      <c r="C34" s="3" t="s">
        <v>3</v>
      </c>
      <c r="D34" s="27">
        <v>7227</v>
      </c>
      <c r="E34" s="27">
        <v>7425</v>
      </c>
      <c r="F34" s="27">
        <v>6723</v>
      </c>
      <c r="G34" s="27">
        <v>5944</v>
      </c>
      <c r="H34" s="27">
        <v>5668</v>
      </c>
      <c r="I34" s="27">
        <v>4344</v>
      </c>
      <c r="J34" s="27">
        <v>3407</v>
      </c>
      <c r="K34" s="27">
        <v>3229</v>
      </c>
      <c r="L34" s="27">
        <v>3474</v>
      </c>
      <c r="M34" s="27">
        <v>3476</v>
      </c>
      <c r="N34" s="27">
        <v>3374</v>
      </c>
      <c r="O34" s="27">
        <v>3459</v>
      </c>
      <c r="P34" s="27">
        <v>3610</v>
      </c>
      <c r="Q34" s="27">
        <v>3647</v>
      </c>
      <c r="R34" s="27">
        <v>3661</v>
      </c>
      <c r="S34" s="27">
        <v>3684</v>
      </c>
      <c r="T34" s="27">
        <v>3665</v>
      </c>
      <c r="U34" s="27">
        <v>3546</v>
      </c>
      <c r="V34" s="27">
        <v>3626</v>
      </c>
      <c r="W34" s="27">
        <v>3730</v>
      </c>
      <c r="X34" s="14"/>
    </row>
    <row r="35" spans="1:24" ht="12.75">
      <c r="A35" s="55"/>
      <c r="B35" s="56"/>
      <c r="C35" s="4" t="s">
        <v>4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15"/>
    </row>
    <row r="36" spans="1:24" ht="13.5" thickBot="1">
      <c r="A36" s="57"/>
      <c r="B36" s="58"/>
      <c r="C36" s="5" t="s">
        <v>5</v>
      </c>
      <c r="D36" s="8">
        <f aca="true" t="shared" si="30" ref="D36:I36">SUM(D34:D35)</f>
        <v>7227</v>
      </c>
      <c r="E36" s="8">
        <f t="shared" si="30"/>
        <v>7425</v>
      </c>
      <c r="F36" s="8">
        <f t="shared" si="30"/>
        <v>6723</v>
      </c>
      <c r="G36" s="8">
        <f t="shared" si="30"/>
        <v>5944</v>
      </c>
      <c r="H36" s="8">
        <f t="shared" si="30"/>
        <v>5668</v>
      </c>
      <c r="I36" s="8">
        <f t="shared" si="30"/>
        <v>4344</v>
      </c>
      <c r="J36" s="8">
        <f aca="true" t="shared" si="31" ref="J36:P36">SUM(J34:J35)</f>
        <v>3407</v>
      </c>
      <c r="K36" s="8">
        <f t="shared" si="31"/>
        <v>3229</v>
      </c>
      <c r="L36" s="8">
        <f t="shared" si="31"/>
        <v>3474</v>
      </c>
      <c r="M36" s="8">
        <f t="shared" si="31"/>
        <v>3476</v>
      </c>
      <c r="N36" s="8">
        <f t="shared" si="31"/>
        <v>3374</v>
      </c>
      <c r="O36" s="8">
        <f t="shared" si="31"/>
        <v>3459</v>
      </c>
      <c r="P36" s="8">
        <f t="shared" si="31"/>
        <v>3610</v>
      </c>
      <c r="Q36" s="8">
        <f aca="true" t="shared" si="32" ref="Q36:W36">SUM(Q34:Q35)</f>
        <v>3647</v>
      </c>
      <c r="R36" s="8">
        <f t="shared" si="32"/>
        <v>3661</v>
      </c>
      <c r="S36" s="8">
        <f t="shared" si="32"/>
        <v>3684</v>
      </c>
      <c r="T36" s="8">
        <f t="shared" si="32"/>
        <v>3665</v>
      </c>
      <c r="U36" s="8">
        <f t="shared" si="32"/>
        <v>3546</v>
      </c>
      <c r="V36" s="8">
        <f t="shared" si="32"/>
        <v>3626</v>
      </c>
      <c r="W36" s="8">
        <f t="shared" si="32"/>
        <v>3730</v>
      </c>
      <c r="X36" s="22"/>
    </row>
    <row r="37" spans="1:24" ht="12.75">
      <c r="A37" s="45" t="s">
        <v>16</v>
      </c>
      <c r="B37" s="46"/>
      <c r="C37" s="3" t="s">
        <v>3</v>
      </c>
      <c r="D37" s="27">
        <v>2416</v>
      </c>
      <c r="E37" s="27">
        <v>2379</v>
      </c>
      <c r="F37" s="27">
        <v>1984</v>
      </c>
      <c r="G37" s="27">
        <v>1618</v>
      </c>
      <c r="H37" s="27">
        <v>1426</v>
      </c>
      <c r="I37" s="27">
        <v>1017</v>
      </c>
      <c r="J37" s="27">
        <v>652</v>
      </c>
      <c r="K37" s="27">
        <v>638</v>
      </c>
      <c r="L37" s="27">
        <v>722</v>
      </c>
      <c r="M37" s="27">
        <v>703</v>
      </c>
      <c r="N37" s="27">
        <v>672</v>
      </c>
      <c r="O37" s="27">
        <v>708</v>
      </c>
      <c r="P37" s="27">
        <v>766</v>
      </c>
      <c r="Q37" s="27">
        <v>776</v>
      </c>
      <c r="R37" s="27">
        <v>752</v>
      </c>
      <c r="S37" s="27">
        <v>758</v>
      </c>
      <c r="T37" s="27">
        <v>832</v>
      </c>
      <c r="U37" s="27">
        <v>799</v>
      </c>
      <c r="V37" s="27">
        <v>802</v>
      </c>
      <c r="W37" s="27">
        <v>799</v>
      </c>
      <c r="X37" s="14"/>
    </row>
    <row r="38" spans="1:24" ht="12.75">
      <c r="A38" s="47"/>
      <c r="B38" s="48"/>
      <c r="C38" s="4" t="s">
        <v>4</v>
      </c>
      <c r="D38" s="7">
        <v>891</v>
      </c>
      <c r="E38" s="7">
        <v>837</v>
      </c>
      <c r="F38" s="7">
        <v>625</v>
      </c>
      <c r="G38" s="7">
        <v>465</v>
      </c>
      <c r="H38" s="7">
        <v>379</v>
      </c>
      <c r="I38" s="7">
        <v>270</v>
      </c>
      <c r="J38" s="7">
        <v>184</v>
      </c>
      <c r="K38" s="7">
        <v>167</v>
      </c>
      <c r="L38" s="7">
        <v>210</v>
      </c>
      <c r="M38" s="7">
        <v>223</v>
      </c>
      <c r="N38" s="7">
        <v>211</v>
      </c>
      <c r="O38" s="7">
        <v>222</v>
      </c>
      <c r="P38" s="7">
        <v>243</v>
      </c>
      <c r="Q38" s="7">
        <v>261</v>
      </c>
      <c r="R38" s="7">
        <v>255</v>
      </c>
      <c r="S38" s="7">
        <v>248</v>
      </c>
      <c r="T38" s="7">
        <v>263</v>
      </c>
      <c r="U38" s="7">
        <v>255</v>
      </c>
      <c r="V38" s="7">
        <v>256</v>
      </c>
      <c r="W38" s="7">
        <v>255</v>
      </c>
      <c r="X38" s="15"/>
    </row>
    <row r="39" spans="1:24" ht="13.5" thickBot="1">
      <c r="A39" s="49"/>
      <c r="B39" s="50"/>
      <c r="C39" s="5" t="s">
        <v>5</v>
      </c>
      <c r="D39" s="8">
        <f aca="true" t="shared" si="33" ref="D39:I39">SUM(D37:D38)</f>
        <v>3307</v>
      </c>
      <c r="E39" s="8">
        <f t="shared" si="33"/>
        <v>3216</v>
      </c>
      <c r="F39" s="8">
        <f t="shared" si="33"/>
        <v>2609</v>
      </c>
      <c r="G39" s="8">
        <f t="shared" si="33"/>
        <v>2083</v>
      </c>
      <c r="H39" s="8">
        <f t="shared" si="33"/>
        <v>1805</v>
      </c>
      <c r="I39" s="8">
        <f t="shared" si="33"/>
        <v>1287</v>
      </c>
      <c r="J39" s="8">
        <f aca="true" t="shared" si="34" ref="J39:P39">SUM(J37:J38)</f>
        <v>836</v>
      </c>
      <c r="K39" s="8">
        <f t="shared" si="34"/>
        <v>805</v>
      </c>
      <c r="L39" s="8">
        <f t="shared" si="34"/>
        <v>932</v>
      </c>
      <c r="M39" s="8">
        <f t="shared" si="34"/>
        <v>926</v>
      </c>
      <c r="N39" s="8">
        <f t="shared" si="34"/>
        <v>883</v>
      </c>
      <c r="O39" s="8">
        <f t="shared" si="34"/>
        <v>930</v>
      </c>
      <c r="P39" s="8">
        <f t="shared" si="34"/>
        <v>1009</v>
      </c>
      <c r="Q39" s="8">
        <f aca="true" t="shared" si="35" ref="Q39:W39">SUM(Q37:Q38)</f>
        <v>1037</v>
      </c>
      <c r="R39" s="8">
        <f t="shared" si="35"/>
        <v>1007</v>
      </c>
      <c r="S39" s="8">
        <f t="shared" si="35"/>
        <v>1006</v>
      </c>
      <c r="T39" s="8">
        <f t="shared" si="35"/>
        <v>1095</v>
      </c>
      <c r="U39" s="8">
        <f t="shared" si="35"/>
        <v>1054</v>
      </c>
      <c r="V39" s="8">
        <f t="shared" si="35"/>
        <v>1058</v>
      </c>
      <c r="W39" s="8">
        <f t="shared" si="35"/>
        <v>1054</v>
      </c>
      <c r="X39" s="22"/>
    </row>
    <row r="40" spans="1:24" ht="12.75">
      <c r="A40" s="45" t="s">
        <v>17</v>
      </c>
      <c r="B40" s="46"/>
      <c r="C40" s="3" t="s">
        <v>3</v>
      </c>
      <c r="D40" s="27">
        <v>1014</v>
      </c>
      <c r="E40" s="27">
        <v>1098</v>
      </c>
      <c r="F40" s="27">
        <v>1090</v>
      </c>
      <c r="G40" s="27">
        <v>1142</v>
      </c>
      <c r="H40" s="27">
        <v>1115</v>
      </c>
      <c r="I40" s="27">
        <v>891</v>
      </c>
      <c r="J40" s="27">
        <v>743</v>
      </c>
      <c r="K40" s="27">
        <v>721</v>
      </c>
      <c r="L40" s="27">
        <v>738</v>
      </c>
      <c r="M40" s="27">
        <v>753</v>
      </c>
      <c r="N40" s="27">
        <v>744</v>
      </c>
      <c r="O40" s="27">
        <v>748</v>
      </c>
      <c r="P40" s="27">
        <v>755</v>
      </c>
      <c r="Q40" s="27">
        <v>756</v>
      </c>
      <c r="R40" s="27">
        <v>750</v>
      </c>
      <c r="S40" s="27">
        <v>744</v>
      </c>
      <c r="T40" s="27">
        <v>749</v>
      </c>
      <c r="U40" s="27">
        <v>744</v>
      </c>
      <c r="V40" s="27">
        <v>781</v>
      </c>
      <c r="W40" s="27">
        <v>827</v>
      </c>
      <c r="X40" s="14"/>
    </row>
    <row r="41" spans="1:24" ht="12.75">
      <c r="A41" s="47"/>
      <c r="B41" s="48"/>
      <c r="C41" s="4" t="s">
        <v>4</v>
      </c>
      <c r="D41" s="7">
        <v>907</v>
      </c>
      <c r="E41" s="7">
        <v>914</v>
      </c>
      <c r="F41" s="7">
        <v>902</v>
      </c>
      <c r="G41" s="7">
        <v>919</v>
      </c>
      <c r="H41" s="7">
        <v>861</v>
      </c>
      <c r="I41" s="7">
        <v>659</v>
      </c>
      <c r="J41" s="7">
        <v>549</v>
      </c>
      <c r="K41" s="7">
        <v>509</v>
      </c>
      <c r="L41" s="7">
        <v>520</v>
      </c>
      <c r="M41" s="7">
        <v>533</v>
      </c>
      <c r="N41" s="7">
        <v>515</v>
      </c>
      <c r="O41" s="7">
        <v>519</v>
      </c>
      <c r="P41" s="7">
        <v>543</v>
      </c>
      <c r="Q41" s="7">
        <v>557</v>
      </c>
      <c r="R41" s="7">
        <v>570</v>
      </c>
      <c r="S41" s="7">
        <v>598</v>
      </c>
      <c r="T41" s="7">
        <v>599</v>
      </c>
      <c r="U41" s="7">
        <v>594</v>
      </c>
      <c r="V41" s="7">
        <v>598</v>
      </c>
      <c r="W41" s="7">
        <v>614</v>
      </c>
      <c r="X41" s="15"/>
    </row>
    <row r="42" spans="1:24" ht="27" customHeight="1" thickBot="1">
      <c r="A42" s="49"/>
      <c r="B42" s="50"/>
      <c r="C42" s="5" t="s">
        <v>5</v>
      </c>
      <c r="D42" s="8">
        <f aca="true" t="shared" si="36" ref="D42:I42">SUM(D40:D41)</f>
        <v>1921</v>
      </c>
      <c r="E42" s="8">
        <f t="shared" si="36"/>
        <v>2012</v>
      </c>
      <c r="F42" s="8">
        <f t="shared" si="36"/>
        <v>1992</v>
      </c>
      <c r="G42" s="8">
        <f t="shared" si="36"/>
        <v>2061</v>
      </c>
      <c r="H42" s="8">
        <f t="shared" si="36"/>
        <v>1976</v>
      </c>
      <c r="I42" s="8">
        <f t="shared" si="36"/>
        <v>1550</v>
      </c>
      <c r="J42" s="8">
        <f aca="true" t="shared" si="37" ref="J42:P42">SUM(J40:J41)</f>
        <v>1292</v>
      </c>
      <c r="K42" s="8">
        <f t="shared" si="37"/>
        <v>1230</v>
      </c>
      <c r="L42" s="8">
        <f t="shared" si="37"/>
        <v>1258</v>
      </c>
      <c r="M42" s="8">
        <f t="shared" si="37"/>
        <v>1286</v>
      </c>
      <c r="N42" s="8">
        <f t="shared" si="37"/>
        <v>1259</v>
      </c>
      <c r="O42" s="8">
        <f t="shared" si="37"/>
        <v>1267</v>
      </c>
      <c r="P42" s="8">
        <f t="shared" si="37"/>
        <v>1298</v>
      </c>
      <c r="Q42" s="8">
        <f aca="true" t="shared" si="38" ref="Q42:W42">SUM(Q40:Q41)</f>
        <v>1313</v>
      </c>
      <c r="R42" s="8">
        <f t="shared" si="38"/>
        <v>1320</v>
      </c>
      <c r="S42" s="8">
        <f t="shared" si="38"/>
        <v>1342</v>
      </c>
      <c r="T42" s="8">
        <f t="shared" si="38"/>
        <v>1348</v>
      </c>
      <c r="U42" s="8">
        <f t="shared" si="38"/>
        <v>1338</v>
      </c>
      <c r="V42" s="8">
        <f t="shared" si="38"/>
        <v>1379</v>
      </c>
      <c r="W42" s="8">
        <f t="shared" si="38"/>
        <v>1441</v>
      </c>
      <c r="X42" s="22"/>
    </row>
    <row r="43" spans="1:24" ht="12.75">
      <c r="A43" s="45" t="s">
        <v>18</v>
      </c>
      <c r="B43" s="46"/>
      <c r="C43" s="3" t="s">
        <v>3</v>
      </c>
      <c r="D43" s="27">
        <v>4445</v>
      </c>
      <c r="E43" s="27">
        <v>4623</v>
      </c>
      <c r="F43" s="27">
        <v>4620</v>
      </c>
      <c r="G43" s="27">
        <v>3990</v>
      </c>
      <c r="H43" s="27">
        <v>3951</v>
      </c>
      <c r="I43" s="27">
        <v>2952</v>
      </c>
      <c r="J43" s="27">
        <v>2055</v>
      </c>
      <c r="K43" s="27">
        <v>1818</v>
      </c>
      <c r="L43" s="27">
        <v>1863</v>
      </c>
      <c r="M43" s="27">
        <v>1866</v>
      </c>
      <c r="N43" s="27">
        <v>1871</v>
      </c>
      <c r="O43" s="27">
        <v>1935</v>
      </c>
      <c r="P43" s="27">
        <v>2015</v>
      </c>
      <c r="Q43" s="27">
        <v>2038</v>
      </c>
      <c r="R43" s="27">
        <v>2073</v>
      </c>
      <c r="S43" s="27">
        <v>2135</v>
      </c>
      <c r="T43" s="27">
        <v>2146</v>
      </c>
      <c r="U43" s="27">
        <v>2215</v>
      </c>
      <c r="V43" s="27">
        <v>2279</v>
      </c>
      <c r="W43" s="27">
        <v>2336</v>
      </c>
      <c r="X43" s="14"/>
    </row>
    <row r="44" spans="1:24" ht="12.75">
      <c r="A44" s="47"/>
      <c r="B44" s="48"/>
      <c r="C44" s="4" t="s">
        <v>4</v>
      </c>
      <c r="D44" s="7">
        <v>2733</v>
      </c>
      <c r="E44" s="7">
        <v>2839</v>
      </c>
      <c r="F44" s="7">
        <v>2696</v>
      </c>
      <c r="G44" s="7">
        <v>2400</v>
      </c>
      <c r="H44" s="7">
        <v>2271</v>
      </c>
      <c r="I44" s="7">
        <v>1649</v>
      </c>
      <c r="J44" s="7">
        <v>1301</v>
      </c>
      <c r="K44" s="7">
        <v>1039</v>
      </c>
      <c r="L44" s="7">
        <v>1048</v>
      </c>
      <c r="M44" s="7">
        <v>1068</v>
      </c>
      <c r="N44" s="7">
        <v>1052</v>
      </c>
      <c r="O44" s="7">
        <v>1075</v>
      </c>
      <c r="P44" s="7">
        <v>1113</v>
      </c>
      <c r="Q44" s="7">
        <v>1130</v>
      </c>
      <c r="R44" s="7">
        <v>1158</v>
      </c>
      <c r="S44" s="7">
        <v>1200</v>
      </c>
      <c r="T44" s="7">
        <v>1216</v>
      </c>
      <c r="U44" s="7">
        <v>1232</v>
      </c>
      <c r="V44" s="7">
        <v>1242</v>
      </c>
      <c r="W44" s="7">
        <v>1271</v>
      </c>
      <c r="X44" s="15"/>
    </row>
    <row r="45" spans="1:24" ht="13.5" thickBot="1">
      <c r="A45" s="49"/>
      <c r="B45" s="50"/>
      <c r="C45" s="5" t="s">
        <v>5</v>
      </c>
      <c r="D45" s="8">
        <f aca="true" t="shared" si="39" ref="D45:I45">SUM(D43:D44)</f>
        <v>7178</v>
      </c>
      <c r="E45" s="8">
        <f t="shared" si="39"/>
        <v>7462</v>
      </c>
      <c r="F45" s="8">
        <f t="shared" si="39"/>
        <v>7316</v>
      </c>
      <c r="G45" s="8">
        <f t="shared" si="39"/>
        <v>6390</v>
      </c>
      <c r="H45" s="8">
        <f t="shared" si="39"/>
        <v>6222</v>
      </c>
      <c r="I45" s="8">
        <f t="shared" si="39"/>
        <v>4601</v>
      </c>
      <c r="J45" s="8">
        <f aca="true" t="shared" si="40" ref="J45:P45">SUM(J43:J44)</f>
        <v>3356</v>
      </c>
      <c r="K45" s="8">
        <f t="shared" si="40"/>
        <v>2857</v>
      </c>
      <c r="L45" s="8">
        <f t="shared" si="40"/>
        <v>2911</v>
      </c>
      <c r="M45" s="8">
        <f t="shared" si="40"/>
        <v>2934</v>
      </c>
      <c r="N45" s="8">
        <f t="shared" si="40"/>
        <v>2923</v>
      </c>
      <c r="O45" s="8">
        <f t="shared" si="40"/>
        <v>3010</v>
      </c>
      <c r="P45" s="8">
        <f t="shared" si="40"/>
        <v>3128</v>
      </c>
      <c r="Q45" s="8">
        <f aca="true" t="shared" si="41" ref="Q45:W45">SUM(Q43:Q44)</f>
        <v>3168</v>
      </c>
      <c r="R45" s="8">
        <f t="shared" si="41"/>
        <v>3231</v>
      </c>
      <c r="S45" s="8">
        <f t="shared" si="41"/>
        <v>3335</v>
      </c>
      <c r="T45" s="8">
        <f t="shared" si="41"/>
        <v>3362</v>
      </c>
      <c r="U45" s="8">
        <f t="shared" si="41"/>
        <v>3447</v>
      </c>
      <c r="V45" s="8">
        <f t="shared" si="41"/>
        <v>3521</v>
      </c>
      <c r="W45" s="8">
        <f t="shared" si="41"/>
        <v>3607</v>
      </c>
      <c r="X45" s="22"/>
    </row>
    <row r="46" spans="1:24" ht="12.75">
      <c r="A46" s="45" t="s">
        <v>19</v>
      </c>
      <c r="B46" s="46"/>
      <c r="C46" s="3" t="s">
        <v>3</v>
      </c>
      <c r="D46" s="27">
        <v>2965</v>
      </c>
      <c r="E46" s="27">
        <v>3080</v>
      </c>
      <c r="F46" s="27">
        <v>2830</v>
      </c>
      <c r="G46" s="27">
        <v>2623</v>
      </c>
      <c r="H46" s="27">
        <v>2478</v>
      </c>
      <c r="I46" s="27">
        <v>1869</v>
      </c>
      <c r="J46" s="27">
        <v>1405</v>
      </c>
      <c r="K46" s="27">
        <v>1284</v>
      </c>
      <c r="L46" s="27">
        <v>1370</v>
      </c>
      <c r="M46" s="27">
        <v>1400</v>
      </c>
      <c r="N46" s="27">
        <v>1365</v>
      </c>
      <c r="O46" s="27">
        <v>1393</v>
      </c>
      <c r="P46" s="27">
        <v>1445</v>
      </c>
      <c r="Q46" s="27">
        <v>1468</v>
      </c>
      <c r="R46" s="27">
        <v>1479</v>
      </c>
      <c r="S46" s="27">
        <v>1513</v>
      </c>
      <c r="T46" s="27">
        <v>1536</v>
      </c>
      <c r="U46" s="27">
        <v>1518</v>
      </c>
      <c r="V46" s="27">
        <v>1550</v>
      </c>
      <c r="W46" s="27">
        <v>1561</v>
      </c>
      <c r="X46" s="14"/>
    </row>
    <row r="47" spans="1:24" ht="12.75">
      <c r="A47" s="47"/>
      <c r="B47" s="48"/>
      <c r="C47" s="4" t="s">
        <v>4</v>
      </c>
      <c r="D47" s="7">
        <v>1628</v>
      </c>
      <c r="E47" s="7">
        <v>1718</v>
      </c>
      <c r="F47" s="7">
        <v>1489</v>
      </c>
      <c r="G47" s="7">
        <v>1338</v>
      </c>
      <c r="H47" s="7">
        <v>1301</v>
      </c>
      <c r="I47" s="7">
        <v>968</v>
      </c>
      <c r="J47" s="7">
        <v>772</v>
      </c>
      <c r="K47" s="7">
        <v>666</v>
      </c>
      <c r="L47" s="7">
        <v>711</v>
      </c>
      <c r="M47" s="7">
        <v>756</v>
      </c>
      <c r="N47" s="7">
        <v>726</v>
      </c>
      <c r="O47" s="7">
        <v>733</v>
      </c>
      <c r="P47" s="7">
        <v>780</v>
      </c>
      <c r="Q47" s="7">
        <v>804</v>
      </c>
      <c r="R47" s="7">
        <v>823</v>
      </c>
      <c r="S47" s="7">
        <v>845</v>
      </c>
      <c r="T47" s="7">
        <v>864</v>
      </c>
      <c r="U47" s="7">
        <v>847</v>
      </c>
      <c r="V47" s="7">
        <v>839</v>
      </c>
      <c r="W47" s="7">
        <v>854</v>
      </c>
      <c r="X47" s="15"/>
    </row>
    <row r="48" spans="1:24" ht="13.5" thickBot="1">
      <c r="A48" s="49"/>
      <c r="B48" s="50"/>
      <c r="C48" s="5" t="s">
        <v>5</v>
      </c>
      <c r="D48" s="8">
        <f aca="true" t="shared" si="42" ref="D48:I48">SUM(D46:D47)</f>
        <v>4593</v>
      </c>
      <c r="E48" s="8">
        <f t="shared" si="42"/>
        <v>4798</v>
      </c>
      <c r="F48" s="8">
        <f t="shared" si="42"/>
        <v>4319</v>
      </c>
      <c r="G48" s="8">
        <f t="shared" si="42"/>
        <v>3961</v>
      </c>
      <c r="H48" s="8">
        <f t="shared" si="42"/>
        <v>3779</v>
      </c>
      <c r="I48" s="8">
        <f t="shared" si="42"/>
        <v>2837</v>
      </c>
      <c r="J48" s="8">
        <f aca="true" t="shared" si="43" ref="J48:P48">SUM(J46:J47)</f>
        <v>2177</v>
      </c>
      <c r="K48" s="8">
        <f t="shared" si="43"/>
        <v>1950</v>
      </c>
      <c r="L48" s="8">
        <f t="shared" si="43"/>
        <v>2081</v>
      </c>
      <c r="M48" s="8">
        <f t="shared" si="43"/>
        <v>2156</v>
      </c>
      <c r="N48" s="8">
        <f t="shared" si="43"/>
        <v>2091</v>
      </c>
      <c r="O48" s="8">
        <f t="shared" si="43"/>
        <v>2126</v>
      </c>
      <c r="P48" s="8">
        <f t="shared" si="43"/>
        <v>2225</v>
      </c>
      <c r="Q48" s="8">
        <f aca="true" t="shared" si="44" ref="Q48:W48">SUM(Q46:Q47)</f>
        <v>2272</v>
      </c>
      <c r="R48" s="8">
        <f t="shared" si="44"/>
        <v>2302</v>
      </c>
      <c r="S48" s="8">
        <f t="shared" si="44"/>
        <v>2358</v>
      </c>
      <c r="T48" s="8">
        <f t="shared" si="44"/>
        <v>2400</v>
      </c>
      <c r="U48" s="8">
        <f t="shared" si="44"/>
        <v>2365</v>
      </c>
      <c r="V48" s="8">
        <f t="shared" si="44"/>
        <v>2389</v>
      </c>
      <c r="W48" s="8">
        <f t="shared" si="44"/>
        <v>2415</v>
      </c>
      <c r="X48" s="22"/>
    </row>
    <row r="49" spans="1:24" ht="12.75">
      <c r="A49" s="45" t="s">
        <v>20</v>
      </c>
      <c r="B49" s="46"/>
      <c r="C49" s="3" t="s">
        <v>3</v>
      </c>
      <c r="D49" s="27">
        <v>2173</v>
      </c>
      <c r="E49" s="27">
        <v>2268</v>
      </c>
      <c r="F49" s="27">
        <v>2040</v>
      </c>
      <c r="G49" s="27">
        <v>1654</v>
      </c>
      <c r="H49" s="27">
        <v>1473</v>
      </c>
      <c r="I49" s="27">
        <v>1029</v>
      </c>
      <c r="J49" s="27">
        <v>691</v>
      </c>
      <c r="K49" s="27">
        <v>677</v>
      </c>
      <c r="L49" s="27">
        <v>726</v>
      </c>
      <c r="M49" s="27">
        <v>707</v>
      </c>
      <c r="N49" s="27">
        <v>691</v>
      </c>
      <c r="O49" s="27">
        <v>691</v>
      </c>
      <c r="P49" s="27">
        <v>718</v>
      </c>
      <c r="Q49" s="27">
        <v>737</v>
      </c>
      <c r="R49" s="27">
        <v>732</v>
      </c>
      <c r="S49" s="27">
        <v>760</v>
      </c>
      <c r="T49" s="27">
        <v>799</v>
      </c>
      <c r="U49" s="27">
        <v>792</v>
      </c>
      <c r="V49" s="27">
        <v>793</v>
      </c>
      <c r="W49" s="27">
        <v>798</v>
      </c>
      <c r="X49" s="14"/>
    </row>
    <row r="50" spans="1:24" ht="12.75">
      <c r="A50" s="47"/>
      <c r="B50" s="48"/>
      <c r="C50" s="4" t="s">
        <v>4</v>
      </c>
      <c r="D50" s="7">
        <v>917</v>
      </c>
      <c r="E50" s="7">
        <v>936</v>
      </c>
      <c r="F50" s="7">
        <v>788</v>
      </c>
      <c r="G50" s="7">
        <v>652</v>
      </c>
      <c r="H50" s="7">
        <v>552</v>
      </c>
      <c r="I50" s="7">
        <v>400</v>
      </c>
      <c r="J50" s="7">
        <v>295</v>
      </c>
      <c r="K50" s="7">
        <v>260</v>
      </c>
      <c r="L50" s="7">
        <v>273</v>
      </c>
      <c r="M50" s="7">
        <v>286</v>
      </c>
      <c r="N50" s="7">
        <v>281</v>
      </c>
      <c r="O50" s="7">
        <v>291</v>
      </c>
      <c r="P50" s="7">
        <v>306</v>
      </c>
      <c r="Q50" s="7">
        <v>301</v>
      </c>
      <c r="R50" s="7">
        <v>311</v>
      </c>
      <c r="S50" s="7">
        <v>316</v>
      </c>
      <c r="T50" s="7">
        <v>330</v>
      </c>
      <c r="U50" s="7">
        <v>331</v>
      </c>
      <c r="V50" s="7">
        <v>338</v>
      </c>
      <c r="W50" s="7">
        <v>342</v>
      </c>
      <c r="X50" s="15"/>
    </row>
    <row r="51" spans="1:24" ht="13.5" thickBot="1">
      <c r="A51" s="49"/>
      <c r="B51" s="50"/>
      <c r="C51" s="5" t="s">
        <v>5</v>
      </c>
      <c r="D51" s="8">
        <f aca="true" t="shared" si="45" ref="D51:I51">SUM(D49:D50)</f>
        <v>3090</v>
      </c>
      <c r="E51" s="8">
        <f t="shared" si="45"/>
        <v>3204</v>
      </c>
      <c r="F51" s="8">
        <f t="shared" si="45"/>
        <v>2828</v>
      </c>
      <c r="G51" s="8">
        <f t="shared" si="45"/>
        <v>2306</v>
      </c>
      <c r="H51" s="8">
        <f t="shared" si="45"/>
        <v>2025</v>
      </c>
      <c r="I51" s="8">
        <f t="shared" si="45"/>
        <v>1429</v>
      </c>
      <c r="J51" s="8">
        <f aca="true" t="shared" si="46" ref="J51:P51">SUM(J49:J50)</f>
        <v>986</v>
      </c>
      <c r="K51" s="8">
        <f t="shared" si="46"/>
        <v>937</v>
      </c>
      <c r="L51" s="8">
        <f t="shared" si="46"/>
        <v>999</v>
      </c>
      <c r="M51" s="8">
        <f t="shared" si="46"/>
        <v>993</v>
      </c>
      <c r="N51" s="8">
        <f t="shared" si="46"/>
        <v>972</v>
      </c>
      <c r="O51" s="8">
        <f t="shared" si="46"/>
        <v>982</v>
      </c>
      <c r="P51" s="8">
        <f t="shared" si="46"/>
        <v>1024</v>
      </c>
      <c r="Q51" s="8">
        <f aca="true" t="shared" si="47" ref="Q51:W51">SUM(Q49:Q50)</f>
        <v>1038</v>
      </c>
      <c r="R51" s="8">
        <f t="shared" si="47"/>
        <v>1043</v>
      </c>
      <c r="S51" s="8">
        <f t="shared" si="47"/>
        <v>1076</v>
      </c>
      <c r="T51" s="8">
        <f t="shared" si="47"/>
        <v>1129</v>
      </c>
      <c r="U51" s="8">
        <f t="shared" si="47"/>
        <v>1123</v>
      </c>
      <c r="V51" s="8">
        <f t="shared" si="47"/>
        <v>1131</v>
      </c>
      <c r="W51" s="8">
        <f t="shared" si="47"/>
        <v>1140</v>
      </c>
      <c r="X51" s="22"/>
    </row>
    <row r="52" spans="1:24" ht="12.75">
      <c r="A52" s="45" t="s">
        <v>21</v>
      </c>
      <c r="B52" s="46"/>
      <c r="C52" s="3" t="s">
        <v>3</v>
      </c>
      <c r="D52" s="27">
        <v>261</v>
      </c>
      <c r="E52" s="27">
        <v>258</v>
      </c>
      <c r="F52" s="27">
        <v>236</v>
      </c>
      <c r="G52" s="27">
        <v>250</v>
      </c>
      <c r="H52" s="27">
        <v>217</v>
      </c>
      <c r="I52" s="27">
        <v>211</v>
      </c>
      <c r="J52" s="27">
        <v>186</v>
      </c>
      <c r="K52" s="27">
        <v>182</v>
      </c>
      <c r="L52" s="27">
        <v>196</v>
      </c>
      <c r="M52" s="27">
        <v>187</v>
      </c>
      <c r="N52" s="27">
        <v>187</v>
      </c>
      <c r="O52" s="27">
        <v>187</v>
      </c>
      <c r="P52" s="27">
        <v>193</v>
      </c>
      <c r="Q52" s="27">
        <v>188</v>
      </c>
      <c r="R52" s="27">
        <v>182</v>
      </c>
      <c r="S52" s="27">
        <v>181</v>
      </c>
      <c r="T52" s="27">
        <v>168</v>
      </c>
      <c r="U52" s="27">
        <v>160</v>
      </c>
      <c r="V52" s="27">
        <v>157</v>
      </c>
      <c r="W52" s="27">
        <v>157</v>
      </c>
      <c r="X52" s="14"/>
    </row>
    <row r="53" spans="1:24" ht="12.75">
      <c r="A53" s="47"/>
      <c r="B53" s="48"/>
      <c r="C53" s="4" t="s">
        <v>4</v>
      </c>
      <c r="D53" s="7">
        <v>280</v>
      </c>
      <c r="E53" s="7">
        <v>287</v>
      </c>
      <c r="F53" s="7">
        <v>280</v>
      </c>
      <c r="G53" s="7">
        <v>264</v>
      </c>
      <c r="H53" s="7">
        <v>256</v>
      </c>
      <c r="I53" s="7">
        <v>201</v>
      </c>
      <c r="J53" s="7">
        <v>177</v>
      </c>
      <c r="K53" s="7">
        <v>195</v>
      </c>
      <c r="L53" s="7">
        <v>207</v>
      </c>
      <c r="M53" s="7">
        <v>212</v>
      </c>
      <c r="N53" s="7">
        <v>204</v>
      </c>
      <c r="O53" s="7">
        <v>203</v>
      </c>
      <c r="P53" s="7">
        <v>204</v>
      </c>
      <c r="Q53" s="7">
        <v>206</v>
      </c>
      <c r="R53" s="7">
        <v>200</v>
      </c>
      <c r="S53" s="7">
        <v>200</v>
      </c>
      <c r="T53" s="7">
        <v>194</v>
      </c>
      <c r="U53" s="7">
        <v>188</v>
      </c>
      <c r="V53" s="7">
        <v>179</v>
      </c>
      <c r="W53" s="7">
        <v>175</v>
      </c>
      <c r="X53" s="15"/>
    </row>
    <row r="54" spans="1:24" ht="13.5" thickBot="1">
      <c r="A54" s="49"/>
      <c r="B54" s="50"/>
      <c r="C54" s="5" t="s">
        <v>5</v>
      </c>
      <c r="D54" s="8">
        <f aca="true" t="shared" si="48" ref="D54:I54">SUM(D52:D53)</f>
        <v>541</v>
      </c>
      <c r="E54" s="8">
        <f t="shared" si="48"/>
        <v>545</v>
      </c>
      <c r="F54" s="8">
        <f t="shared" si="48"/>
        <v>516</v>
      </c>
      <c r="G54" s="8">
        <f t="shared" si="48"/>
        <v>514</v>
      </c>
      <c r="H54" s="8">
        <f t="shared" si="48"/>
        <v>473</v>
      </c>
      <c r="I54" s="8">
        <f t="shared" si="48"/>
        <v>412</v>
      </c>
      <c r="J54" s="8">
        <f aca="true" t="shared" si="49" ref="J54:P54">SUM(J52:J53)</f>
        <v>363</v>
      </c>
      <c r="K54" s="8">
        <f t="shared" si="49"/>
        <v>377</v>
      </c>
      <c r="L54" s="8">
        <f t="shared" si="49"/>
        <v>403</v>
      </c>
      <c r="M54" s="8">
        <f t="shared" si="49"/>
        <v>399</v>
      </c>
      <c r="N54" s="8">
        <f t="shared" si="49"/>
        <v>391</v>
      </c>
      <c r="O54" s="8">
        <f t="shared" si="49"/>
        <v>390</v>
      </c>
      <c r="P54" s="8">
        <f t="shared" si="49"/>
        <v>397</v>
      </c>
      <c r="Q54" s="8">
        <f aca="true" t="shared" si="50" ref="Q54:W54">SUM(Q52:Q53)</f>
        <v>394</v>
      </c>
      <c r="R54" s="8">
        <f t="shared" si="50"/>
        <v>382</v>
      </c>
      <c r="S54" s="8">
        <f t="shared" si="50"/>
        <v>381</v>
      </c>
      <c r="T54" s="8">
        <f t="shared" si="50"/>
        <v>362</v>
      </c>
      <c r="U54" s="8">
        <f t="shared" si="50"/>
        <v>348</v>
      </c>
      <c r="V54" s="8">
        <f t="shared" si="50"/>
        <v>336</v>
      </c>
      <c r="W54" s="8">
        <f t="shared" si="50"/>
        <v>332</v>
      </c>
      <c r="X54" s="22"/>
    </row>
    <row r="55" spans="1:24" ht="12.75">
      <c r="A55" s="53" t="s">
        <v>22</v>
      </c>
      <c r="B55" s="54"/>
      <c r="C55" s="3" t="s">
        <v>3</v>
      </c>
      <c r="D55" s="27">
        <v>1102</v>
      </c>
      <c r="E55" s="27">
        <v>1318</v>
      </c>
      <c r="F55" s="27">
        <v>1495</v>
      </c>
      <c r="G55" s="27">
        <v>1846</v>
      </c>
      <c r="H55" s="27">
        <v>2127</v>
      </c>
      <c r="I55" s="27">
        <v>2366</v>
      </c>
      <c r="J55" s="27">
        <v>1660</v>
      </c>
      <c r="K55" s="27">
        <v>1279</v>
      </c>
      <c r="L55" s="27">
        <v>86</v>
      </c>
      <c r="M55" s="27">
        <v>161</v>
      </c>
      <c r="N55" s="27">
        <v>92</v>
      </c>
      <c r="O55" s="27">
        <v>45</v>
      </c>
      <c r="P55" s="27">
        <v>84</v>
      </c>
      <c r="Q55" s="27">
        <v>100</v>
      </c>
      <c r="R55" s="27">
        <v>142</v>
      </c>
      <c r="S55" s="27">
        <v>76</v>
      </c>
      <c r="T55" s="27">
        <v>51</v>
      </c>
      <c r="U55" s="27">
        <v>84</v>
      </c>
      <c r="V55" s="27">
        <v>24</v>
      </c>
      <c r="W55" s="27">
        <v>38</v>
      </c>
      <c r="X55" s="20">
        <f>SUM(L55:W55)</f>
        <v>983</v>
      </c>
    </row>
    <row r="56" spans="1:24" ht="12.75">
      <c r="A56" s="55"/>
      <c r="B56" s="56"/>
      <c r="C56" s="4" t="s">
        <v>4</v>
      </c>
      <c r="D56" s="28">
        <v>1144</v>
      </c>
      <c r="E56" s="28">
        <v>1206</v>
      </c>
      <c r="F56" s="28">
        <v>1732</v>
      </c>
      <c r="G56" s="28">
        <v>2287</v>
      </c>
      <c r="H56" s="28">
        <v>2071</v>
      </c>
      <c r="I56" s="28">
        <v>2357</v>
      </c>
      <c r="J56" s="28">
        <v>2626</v>
      </c>
      <c r="K56" s="28">
        <v>1629</v>
      </c>
      <c r="L56" s="28">
        <v>77</v>
      </c>
      <c r="M56" s="28">
        <v>183</v>
      </c>
      <c r="N56" s="28">
        <v>100</v>
      </c>
      <c r="O56" s="28">
        <v>57</v>
      </c>
      <c r="P56" s="28">
        <v>64</v>
      </c>
      <c r="Q56" s="28">
        <v>178</v>
      </c>
      <c r="R56" s="28">
        <v>192</v>
      </c>
      <c r="S56" s="28">
        <v>81</v>
      </c>
      <c r="T56" s="28">
        <v>201</v>
      </c>
      <c r="U56" s="28">
        <v>188</v>
      </c>
      <c r="V56" s="28">
        <v>172</v>
      </c>
      <c r="W56" s="28">
        <v>93</v>
      </c>
      <c r="X56" s="41">
        <f>SUM(L56:W56)</f>
        <v>1586</v>
      </c>
    </row>
    <row r="57" spans="1:24" ht="13.5" thickBot="1">
      <c r="A57" s="57"/>
      <c r="B57" s="58"/>
      <c r="C57" s="5" t="s">
        <v>5</v>
      </c>
      <c r="D57" s="8">
        <f aca="true" t="shared" si="51" ref="D57:I57">SUM(D55:D56)</f>
        <v>2246</v>
      </c>
      <c r="E57" s="8">
        <f t="shared" si="51"/>
        <v>2524</v>
      </c>
      <c r="F57" s="8">
        <f t="shared" si="51"/>
        <v>3227</v>
      </c>
      <c r="G57" s="8">
        <f t="shared" si="51"/>
        <v>4133</v>
      </c>
      <c r="H57" s="8">
        <f t="shared" si="51"/>
        <v>4198</v>
      </c>
      <c r="I57" s="8">
        <f t="shared" si="51"/>
        <v>4723</v>
      </c>
      <c r="J57" s="8">
        <f aca="true" t="shared" si="52" ref="J57:X57">SUM(J55:J56)</f>
        <v>4286</v>
      </c>
      <c r="K57" s="8">
        <f t="shared" si="52"/>
        <v>2908</v>
      </c>
      <c r="L57" s="8">
        <f t="shared" si="52"/>
        <v>163</v>
      </c>
      <c r="M57" s="8">
        <f t="shared" si="52"/>
        <v>344</v>
      </c>
      <c r="N57" s="8">
        <f t="shared" si="52"/>
        <v>192</v>
      </c>
      <c r="O57" s="8">
        <f t="shared" si="52"/>
        <v>102</v>
      </c>
      <c r="P57" s="8">
        <f aca="true" t="shared" si="53" ref="P57:V57">SUM(P55:P56)</f>
        <v>148</v>
      </c>
      <c r="Q57" s="8">
        <f t="shared" si="53"/>
        <v>278</v>
      </c>
      <c r="R57" s="8">
        <f t="shared" si="53"/>
        <v>334</v>
      </c>
      <c r="S57" s="8">
        <f t="shared" si="53"/>
        <v>157</v>
      </c>
      <c r="T57" s="8">
        <f t="shared" si="53"/>
        <v>252</v>
      </c>
      <c r="U57" s="8">
        <f t="shared" si="53"/>
        <v>272</v>
      </c>
      <c r="V57" s="8">
        <f t="shared" si="53"/>
        <v>196</v>
      </c>
      <c r="W57" s="8">
        <f>SUM(W55:W56)</f>
        <v>131</v>
      </c>
      <c r="X57" s="19">
        <f t="shared" si="52"/>
        <v>2569</v>
      </c>
    </row>
    <row r="58" spans="1:24" ht="13.5" thickBot="1">
      <c r="A58" s="70" t="s">
        <v>23</v>
      </c>
      <c r="B58" s="71"/>
      <c r="C58" s="3" t="s">
        <v>3</v>
      </c>
      <c r="D58" s="6">
        <v>742</v>
      </c>
      <c r="E58" s="6">
        <v>815</v>
      </c>
      <c r="F58" s="6">
        <v>837</v>
      </c>
      <c r="G58" s="6">
        <v>1242</v>
      </c>
      <c r="H58" s="6">
        <v>1343</v>
      </c>
      <c r="I58" s="6">
        <v>1362</v>
      </c>
      <c r="J58" s="6">
        <v>932</v>
      </c>
      <c r="K58" s="6">
        <v>653</v>
      </c>
      <c r="L58" s="6">
        <v>10</v>
      </c>
      <c r="M58" s="6">
        <v>125</v>
      </c>
      <c r="N58" s="6">
        <v>72</v>
      </c>
      <c r="O58" s="6">
        <v>24</v>
      </c>
      <c r="P58" s="6">
        <v>54</v>
      </c>
      <c r="Q58" s="6">
        <v>33</v>
      </c>
      <c r="R58" s="6">
        <v>63</v>
      </c>
      <c r="S58" s="6">
        <v>51</v>
      </c>
      <c r="T58" s="6">
        <v>13</v>
      </c>
      <c r="U58" s="6">
        <v>7</v>
      </c>
      <c r="V58" s="6">
        <v>17</v>
      </c>
      <c r="W58" s="6">
        <v>0</v>
      </c>
      <c r="X58" s="23">
        <f>SUM(L58:W58)</f>
        <v>469</v>
      </c>
    </row>
    <row r="59" spans="1:24" ht="12.75">
      <c r="A59" s="72"/>
      <c r="B59" s="73"/>
      <c r="C59" s="4" t="s">
        <v>4</v>
      </c>
      <c r="D59" s="28">
        <v>547</v>
      </c>
      <c r="E59" s="28">
        <v>522</v>
      </c>
      <c r="F59" s="28">
        <v>672</v>
      </c>
      <c r="G59" s="28">
        <v>988</v>
      </c>
      <c r="H59" s="28">
        <v>1065</v>
      </c>
      <c r="I59" s="28">
        <v>1103</v>
      </c>
      <c r="J59" s="28">
        <v>825</v>
      </c>
      <c r="K59" s="28">
        <v>650</v>
      </c>
      <c r="L59" s="28">
        <v>18</v>
      </c>
      <c r="M59" s="28">
        <v>115</v>
      </c>
      <c r="N59" s="28">
        <v>69</v>
      </c>
      <c r="O59" s="28">
        <v>7</v>
      </c>
      <c r="P59" s="28">
        <v>45</v>
      </c>
      <c r="Q59" s="28">
        <v>61</v>
      </c>
      <c r="R59" s="28">
        <v>39</v>
      </c>
      <c r="S59" s="28">
        <v>59</v>
      </c>
      <c r="T59" s="28">
        <v>29</v>
      </c>
      <c r="U59" s="28">
        <v>4</v>
      </c>
      <c r="V59" s="28">
        <v>5</v>
      </c>
      <c r="W59" s="28">
        <v>1</v>
      </c>
      <c r="X59" s="43">
        <f>SUM(L59:W59)</f>
        <v>452</v>
      </c>
    </row>
    <row r="60" spans="1:24" ht="13.5" thickBot="1">
      <c r="A60" s="74"/>
      <c r="B60" s="75"/>
      <c r="C60" s="5" t="s">
        <v>5</v>
      </c>
      <c r="D60" s="32">
        <f aca="true" t="shared" si="54" ref="D60:I60">SUM(D58:D59)</f>
        <v>1289</v>
      </c>
      <c r="E60" s="38">
        <f t="shared" si="54"/>
        <v>1337</v>
      </c>
      <c r="F60" s="38">
        <f t="shared" si="54"/>
        <v>1509</v>
      </c>
      <c r="G60" s="38">
        <f t="shared" si="54"/>
        <v>2230</v>
      </c>
      <c r="H60" s="38">
        <f t="shared" si="54"/>
        <v>2408</v>
      </c>
      <c r="I60" s="38">
        <f t="shared" si="54"/>
        <v>2465</v>
      </c>
      <c r="J60" s="38">
        <f aca="true" t="shared" si="55" ref="J60:X60">SUM(J58:J59)</f>
        <v>1757</v>
      </c>
      <c r="K60" s="38">
        <f t="shared" si="55"/>
        <v>1303</v>
      </c>
      <c r="L60" s="38">
        <f t="shared" si="55"/>
        <v>28</v>
      </c>
      <c r="M60" s="38">
        <f t="shared" si="55"/>
        <v>240</v>
      </c>
      <c r="N60" s="38">
        <f t="shared" si="55"/>
        <v>141</v>
      </c>
      <c r="O60" s="38">
        <f t="shared" si="55"/>
        <v>31</v>
      </c>
      <c r="P60" s="38">
        <f aca="true" t="shared" si="56" ref="P60:V60">SUM(P58:P59)</f>
        <v>99</v>
      </c>
      <c r="Q60" s="38">
        <f t="shared" si="56"/>
        <v>94</v>
      </c>
      <c r="R60" s="38">
        <f t="shared" si="56"/>
        <v>102</v>
      </c>
      <c r="S60" s="38">
        <f t="shared" si="56"/>
        <v>110</v>
      </c>
      <c r="T60" s="38">
        <f t="shared" si="56"/>
        <v>42</v>
      </c>
      <c r="U60" s="38">
        <f t="shared" si="56"/>
        <v>11</v>
      </c>
      <c r="V60" s="38">
        <f t="shared" si="56"/>
        <v>22</v>
      </c>
      <c r="W60" s="38">
        <f>SUM(W58:W59)</f>
        <v>1</v>
      </c>
      <c r="X60" s="13">
        <f t="shared" si="55"/>
        <v>921</v>
      </c>
    </row>
    <row r="61" spans="1:3" ht="12.75">
      <c r="A61" s="12"/>
      <c r="B61" s="12"/>
      <c r="C61" s="12"/>
    </row>
    <row r="62" spans="1:3" s="40" customFormat="1" ht="12.75">
      <c r="A62" s="39" t="s">
        <v>35</v>
      </c>
      <c r="B62" s="39"/>
      <c r="C62" s="39"/>
    </row>
    <row r="63" spans="1:3" ht="12.75">
      <c r="A63" s="12"/>
      <c r="B63" s="12"/>
      <c r="C63" s="12"/>
    </row>
  </sheetData>
  <sheetProtection/>
  <mergeCells count="22">
    <mergeCell ref="A37:B39"/>
    <mergeCell ref="A40:B42"/>
    <mergeCell ref="A3:C3"/>
    <mergeCell ref="A4:B6"/>
    <mergeCell ref="A55:B57"/>
    <mergeCell ref="A58:B60"/>
    <mergeCell ref="A25:B27"/>
    <mergeCell ref="A28:B30"/>
    <mergeCell ref="A31:B33"/>
    <mergeCell ref="A34:B36"/>
    <mergeCell ref="A49:B51"/>
    <mergeCell ref="A52:B54"/>
    <mergeCell ref="A43:B45"/>
    <mergeCell ref="A46:B48"/>
    <mergeCell ref="A1:X1"/>
    <mergeCell ref="A10:B12"/>
    <mergeCell ref="A13:B15"/>
    <mergeCell ref="A16:B18"/>
    <mergeCell ref="B19:B21"/>
    <mergeCell ref="B22:B24"/>
    <mergeCell ref="A7:B9"/>
    <mergeCell ref="A19:A24"/>
  </mergeCells>
  <printOptions horizontalCentered="1"/>
  <pageMargins left="0" right="0" top="0.1968503937007874" bottom="0.15748031496062992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Poniecka</cp:lastModifiedBy>
  <cp:lastPrinted>2020-01-10T09:26:39Z</cp:lastPrinted>
  <dcterms:created xsi:type="dcterms:W3CDTF">1997-02-26T13:46:56Z</dcterms:created>
  <dcterms:modified xsi:type="dcterms:W3CDTF">2021-04-20T08:01:27Z</dcterms:modified>
  <cp:category/>
  <cp:version/>
  <cp:contentType/>
  <cp:contentStatus/>
</cp:coreProperties>
</file>