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<sst xmlns="http://schemas.openxmlformats.org/spreadsheetml/2006/main" count="99" uniqueCount="45">
  <si>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WYSZCZEGÓLNIENIE</t>
  </si>
  <si>
    <t>narastająco</t>
  </si>
  <si>
    <t>Liczba bezrobotnych ogółem</t>
  </si>
  <si>
    <t>Powiat koniński</t>
  </si>
  <si>
    <t>Konin</t>
  </si>
  <si>
    <t xml:space="preserve">Razem </t>
  </si>
  <si>
    <t xml:space="preserve">Wzrost lub spadek                                      w stosunku do poprzedniego miesiąca </t>
  </si>
  <si>
    <t>Liczba zarejestrowanych bezrobotnych</t>
  </si>
  <si>
    <t>Wyrejestrowani ogółem</t>
  </si>
  <si>
    <t>w tym</t>
  </si>
  <si>
    <t>podjęcie pracy ogółem</t>
  </si>
  <si>
    <t>w tym praca niesubsydiowana</t>
  </si>
  <si>
    <t>Liczba bezrobotnych kobiet</t>
  </si>
  <si>
    <t>Liczba bezrobotnych                                                         z prawem do zasiłku</t>
  </si>
  <si>
    <t>Bezrobotni w okresie do                                                                       12 miesięcy od dnia ukończenia nauki</t>
  </si>
  <si>
    <t>Bezrobotni zamieszkali                                                              na wsi</t>
  </si>
  <si>
    <t xml:space="preserve">LICZBA I STRUKTURA OSÓB BEZROBOTNYCH                                                                                                                                  </t>
  </si>
  <si>
    <t>XII'12</t>
  </si>
  <si>
    <t>XII'13</t>
  </si>
  <si>
    <t>Bezrobotni do 25 roku życia</t>
  </si>
  <si>
    <t>Bezrobotni powyżej 50 roku życia</t>
  </si>
  <si>
    <t>Długotrwale bezrobotni</t>
  </si>
  <si>
    <t>Bezrobotni bez kwalifikacji zawodowych</t>
  </si>
  <si>
    <t>Bezrobotni bez doświadczenia zawodowego</t>
  </si>
  <si>
    <t>Niepełnosprawni bezrobotni</t>
  </si>
  <si>
    <t>XII'14</t>
  </si>
  <si>
    <t>Wolne miejsca pracy i miejsca aktywizacji zawodowej</t>
  </si>
  <si>
    <t xml:space="preserve">w tym dotyczące pracy subsydiowanej </t>
  </si>
  <si>
    <t>XII'15</t>
  </si>
  <si>
    <r>
      <t>Stopa bezrobocia</t>
    </r>
    <r>
      <rPr>
        <b/>
        <sz val="9"/>
        <color indexed="10"/>
        <rFont val="Times New Roman CE"/>
        <family val="0"/>
      </rPr>
      <t>*</t>
    </r>
  </si>
  <si>
    <t>XII'16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</si>
  <si>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</si>
  <si>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</si>
  <si>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</si>
  <si>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</si>
  <si>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</si>
  <si>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</si>
  <si>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</si>
  <si>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</si>
  <si>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</si>
  <si>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</si>
  <si>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</si>
  <si>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* Stopa bezrobocia po weryfikacji dokonanej przez GUS w pażdzierniku 2018r. (korekta od XII 2017 r. do VIII 2018 r.)</t>
  </si>
  <si>
    <t>XI'18</t>
  </si>
  <si>
    <t>XII'18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</si>
</sst>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46">
    <font>
      <sz val="10"/>
      <name val="Arial CE"/>
      <family val="0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9"/>
      <color indexed="57"/>
      <name val="Times New Roman CE"/>
      <family val="1"/>
    </font>
    <font>
      <b/>
      <sz val="9"/>
      <color indexed="12"/>
      <name val="Times New Roman CE"/>
      <family val="1"/>
    </font>
    <font>
      <sz val="10"/>
      <name val="Times New Roman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b/>
      <sz val="9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 shrinkToFit="1"/>
    </xf>
    <xf numFmtId="49" fontId="2" fillId="0" borderId="24" xfId="0" applyNumberFormat="1" applyFont="1" applyBorder="1" applyAlignment="1">
      <alignment horizontal="center" vertical="center" wrapText="1" shrinkToFi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2" fillId="0" borderId="26" xfId="0" applyNumberFormat="1" applyFont="1" applyBorder="1" applyAlignment="1">
      <alignment horizontal="center" vertical="center" wrapText="1" shrinkToFit="1"/>
    </xf>
    <xf numFmtId="49" fontId="2" fillId="0" borderId="27" xfId="0" applyNumberFormat="1" applyFont="1" applyBorder="1" applyAlignment="1">
      <alignment horizontal="center" vertical="center" wrapText="1" shrinkToFi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90" zoomScaleNormal="90" zoomScalePageLayoutView="0" workbookViewId="0" topLeftCell="A40">
      <selection activeCell="W67" sqref="W67"/>
    </sheetView>
  </sheetViews>
  <sheetFormatPr defaultColWidth="9.00390625" defaultRowHeight="12.75"/>
  <cols>
    <col min="3" max="3" width="14.75390625" style="0" bestFit="1" customWidth="1"/>
    <col min="4" max="5" width="6.25390625" style="0" bestFit="1" customWidth="1"/>
    <col min="6" max="21" width="6.25390625" style="0" customWidth="1"/>
    <col min="22" max="22" width="10.625" style="0" bestFit="1" customWidth="1"/>
  </cols>
  <sheetData>
    <row r="1" spans="1:22" s="35" customFormat="1" ht="15.75" customHeight="1">
      <c r="A1" s="44" t="s">
        <v>16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3" ht="16.5" thickBot="1">
      <c r="A2" s="1"/>
      <c r="B2" s="1"/>
      <c r="C2" s="1"/>
    </row>
    <row r="3" spans="1:22" ht="16.5" customHeight="1" thickBot="1">
      <c r="A3" s="58" t="s">
        <v>0</v>
      </c>
      <c r="B3" s="59"/>
      <c r="C3" s="59"/>
      <c r="D3" s="2" t="s">
        <v>17</v>
      </c>
      <c r="E3" s="37" t="s">
        <v>18</v>
      </c>
      <c r="F3" s="2" t="s">
        <v>25</v>
      </c>
      <c r="G3" s="2" t="s">
        <v>28</v>
      </c>
      <c r="H3" s="2" t="s">
        <v>30</v>
      </c>
      <c r="I3" s="2" t="s">
        <v>31</v>
      </c>
      <c r="J3" s="2" t="s">
        <v>32</v>
      </c>
      <c r="K3" s="2" t="s">
        <v>33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38</v>
      </c>
      <c r="Q3" s="2" t="s">
        <v>39</v>
      </c>
      <c r="R3" s="2" t="s">
        <v>40</v>
      </c>
      <c r="S3" s="2" t="s">
        <v>41</v>
      </c>
      <c r="T3" s="2" t="s">
        <v>43</v>
      </c>
      <c r="U3" s="2" t="s">
        <v>44</v>
      </c>
      <c r="V3" s="2" t="s">
        <v>1</v>
      </c>
    </row>
    <row r="4" spans="1:22" ht="12.75">
      <c r="A4" s="48" t="s">
        <v>2</v>
      </c>
      <c r="B4" s="49"/>
      <c r="C4" s="11" t="s">
        <v>3</v>
      </c>
      <c r="D4" s="24">
        <v>8476</v>
      </c>
      <c r="E4" s="24">
        <v>8667</v>
      </c>
      <c r="F4" s="24">
        <v>7816</v>
      </c>
      <c r="G4" s="24">
        <v>6942</v>
      </c>
      <c r="H4" s="24">
        <v>6561</v>
      </c>
      <c r="I4" s="24">
        <v>5038</v>
      </c>
      <c r="J4" s="24">
        <v>5180</v>
      </c>
      <c r="K4" s="24">
        <v>5217</v>
      </c>
      <c r="L4" s="24">
        <v>5084</v>
      </c>
      <c r="M4" s="24">
        <v>4720</v>
      </c>
      <c r="N4" s="24">
        <v>4494</v>
      </c>
      <c r="O4" s="24">
        <v>4274</v>
      </c>
      <c r="P4" s="24">
        <v>4220</v>
      </c>
      <c r="Q4" s="24">
        <v>4115</v>
      </c>
      <c r="R4" s="24">
        <v>4082</v>
      </c>
      <c r="S4" s="24">
        <v>3891</v>
      </c>
      <c r="T4" s="24">
        <v>3873</v>
      </c>
      <c r="U4" s="24">
        <v>3935</v>
      </c>
      <c r="V4" s="14"/>
    </row>
    <row r="5" spans="1:22" ht="12.75">
      <c r="A5" s="48"/>
      <c r="B5" s="49"/>
      <c r="C5" s="4" t="s">
        <v>4</v>
      </c>
      <c r="D5" s="25">
        <v>4987</v>
      </c>
      <c r="E5" s="25">
        <v>5057</v>
      </c>
      <c r="F5" s="25">
        <v>4406</v>
      </c>
      <c r="G5" s="25">
        <v>3942</v>
      </c>
      <c r="H5" s="25">
        <v>3642</v>
      </c>
      <c r="I5" s="25">
        <v>2665</v>
      </c>
      <c r="J5" s="25">
        <v>2753</v>
      </c>
      <c r="K5" s="25">
        <v>2812</v>
      </c>
      <c r="L5" s="25">
        <v>2744</v>
      </c>
      <c r="M5" s="25">
        <v>2641</v>
      </c>
      <c r="N5" s="25">
        <v>2585</v>
      </c>
      <c r="O5" s="25">
        <v>2489</v>
      </c>
      <c r="P5" s="25">
        <v>2450</v>
      </c>
      <c r="Q5" s="25">
        <v>2425</v>
      </c>
      <c r="R5" s="25">
        <v>2348</v>
      </c>
      <c r="S5" s="25">
        <v>2284</v>
      </c>
      <c r="T5" s="25">
        <v>2227</v>
      </c>
      <c r="U5" s="25">
        <v>2225</v>
      </c>
      <c r="V5" s="15"/>
    </row>
    <row r="6" spans="1:24" ht="13.5" thickBot="1">
      <c r="A6" s="50"/>
      <c r="B6" s="51"/>
      <c r="C6" s="5" t="s">
        <v>5</v>
      </c>
      <c r="D6" s="8">
        <f aca="true" t="shared" si="0" ref="D6:R6">SUM(D4:D5)</f>
        <v>13463</v>
      </c>
      <c r="E6" s="8">
        <f t="shared" si="0"/>
        <v>13724</v>
      </c>
      <c r="F6" s="8">
        <f t="shared" si="0"/>
        <v>12222</v>
      </c>
      <c r="G6" s="8">
        <f t="shared" si="0"/>
        <v>10884</v>
      </c>
      <c r="H6" s="8">
        <f t="shared" si="0"/>
        <v>10203</v>
      </c>
      <c r="I6" s="8">
        <f t="shared" si="0"/>
        <v>7703</v>
      </c>
      <c r="J6" s="8">
        <f t="shared" si="0"/>
        <v>7933</v>
      </c>
      <c r="K6" s="8">
        <f t="shared" si="0"/>
        <v>8029</v>
      </c>
      <c r="L6" s="8">
        <f t="shared" si="0"/>
        <v>7828</v>
      </c>
      <c r="M6" s="8">
        <f t="shared" si="0"/>
        <v>7361</v>
      </c>
      <c r="N6" s="8">
        <f t="shared" si="0"/>
        <v>7079</v>
      </c>
      <c r="O6" s="8">
        <f t="shared" si="0"/>
        <v>6763</v>
      </c>
      <c r="P6" s="8">
        <f t="shared" si="0"/>
        <v>6670</v>
      </c>
      <c r="Q6" s="8">
        <f t="shared" si="0"/>
        <v>6540</v>
      </c>
      <c r="R6" s="8">
        <f t="shared" si="0"/>
        <v>6430</v>
      </c>
      <c r="S6" s="8">
        <f>SUM(S4:S5)</f>
        <v>6175</v>
      </c>
      <c r="T6" s="8">
        <f>SUM(T4:T5)</f>
        <v>6100</v>
      </c>
      <c r="U6" s="8">
        <f>SUM(U4:U5)</f>
        <v>6160</v>
      </c>
      <c r="V6" s="16"/>
      <c r="X6" s="36"/>
    </row>
    <row r="7" spans="1:22" ht="12.75">
      <c r="A7" s="46" t="s">
        <v>6</v>
      </c>
      <c r="B7" s="47"/>
      <c r="C7" s="3" t="s">
        <v>3</v>
      </c>
      <c r="D7" s="27" t="str">
        <f>"+"&amp;"142"</f>
        <v>+142</v>
      </c>
      <c r="E7" s="27" t="str">
        <f>"+"&amp;"291"</f>
        <v>+291</v>
      </c>
      <c r="F7" s="27" t="str">
        <f>"+"&amp;"107"</f>
        <v>+107</v>
      </c>
      <c r="G7" s="27" t="str">
        <f>"+"&amp;"304"</f>
        <v>+304</v>
      </c>
      <c r="H7" s="27" t="str">
        <f>"+"&amp;"142"</f>
        <v>+142</v>
      </c>
      <c r="I7" s="27">
        <v>-81</v>
      </c>
      <c r="J7" s="27" t="str">
        <f aca="true" t="shared" si="1" ref="J7:U9">IF(J4-I4&gt;0,"+"&amp;J4-I4,IF(J4-I4=0,0,J4-I4))</f>
        <v>+142</v>
      </c>
      <c r="K7" s="27" t="str">
        <f t="shared" si="1"/>
        <v>+37</v>
      </c>
      <c r="L7" s="27">
        <f t="shared" si="1"/>
        <v>-133</v>
      </c>
      <c r="M7" s="27">
        <f t="shared" si="1"/>
        <v>-364</v>
      </c>
      <c r="N7" s="27">
        <f t="shared" si="1"/>
        <v>-226</v>
      </c>
      <c r="O7" s="27">
        <f t="shared" si="1"/>
        <v>-220</v>
      </c>
      <c r="P7" s="27">
        <f t="shared" si="1"/>
        <v>-54</v>
      </c>
      <c r="Q7" s="27">
        <f t="shared" si="1"/>
        <v>-105</v>
      </c>
      <c r="R7" s="27">
        <f t="shared" si="1"/>
        <v>-33</v>
      </c>
      <c r="S7" s="27">
        <f t="shared" si="1"/>
        <v>-191</v>
      </c>
      <c r="T7" s="27">
        <f t="shared" si="1"/>
        <v>-18</v>
      </c>
      <c r="U7" s="27" t="str">
        <f t="shared" si="1"/>
        <v>+62</v>
      </c>
      <c r="V7" s="17"/>
    </row>
    <row r="8" spans="1:22" ht="12.75">
      <c r="A8" s="48"/>
      <c r="B8" s="49"/>
      <c r="C8" s="4" t="s">
        <v>4</v>
      </c>
      <c r="D8" s="28" t="str">
        <f>"+"&amp;"135"</f>
        <v>+135</v>
      </c>
      <c r="E8" s="28" t="str">
        <f>"+"&amp;"79"</f>
        <v>+79</v>
      </c>
      <c r="F8" s="28" t="str">
        <f>"-"&amp;"75"</f>
        <v>-75</v>
      </c>
      <c r="G8" s="28" t="str">
        <f>"+"&amp;"88"</f>
        <v>+88</v>
      </c>
      <c r="H8" s="28" t="str">
        <f>"+"&amp;"33"</f>
        <v>+33</v>
      </c>
      <c r="I8" s="28" t="str">
        <f>"+"&amp;"3"</f>
        <v>+3</v>
      </c>
      <c r="J8" s="28" t="str">
        <f t="shared" si="1"/>
        <v>+88</v>
      </c>
      <c r="K8" s="28" t="str">
        <f t="shared" si="1"/>
        <v>+59</v>
      </c>
      <c r="L8" s="28">
        <f t="shared" si="1"/>
        <v>-68</v>
      </c>
      <c r="M8" s="28">
        <f t="shared" si="1"/>
        <v>-103</v>
      </c>
      <c r="N8" s="28">
        <f t="shared" si="1"/>
        <v>-56</v>
      </c>
      <c r="O8" s="28">
        <f t="shared" si="1"/>
        <v>-96</v>
      </c>
      <c r="P8" s="28">
        <f t="shared" si="1"/>
        <v>-39</v>
      </c>
      <c r="Q8" s="28">
        <f t="shared" si="1"/>
        <v>-25</v>
      </c>
      <c r="R8" s="28">
        <f t="shared" si="1"/>
        <v>-77</v>
      </c>
      <c r="S8" s="28">
        <f t="shared" si="1"/>
        <v>-64</v>
      </c>
      <c r="T8" s="28">
        <f t="shared" si="1"/>
        <v>-57</v>
      </c>
      <c r="U8" s="28">
        <f t="shared" si="1"/>
        <v>-2</v>
      </c>
      <c r="V8" s="15"/>
    </row>
    <row r="9" spans="1:22" ht="19.5" customHeight="1" thickBot="1">
      <c r="A9" s="50"/>
      <c r="B9" s="51"/>
      <c r="C9" s="5" t="s">
        <v>5</v>
      </c>
      <c r="D9" s="29" t="str">
        <f>"+"&amp;"560"</f>
        <v>+560</v>
      </c>
      <c r="E9" s="29" t="str">
        <f>"+"&amp;"370"</f>
        <v>+370</v>
      </c>
      <c r="F9" s="29" t="str">
        <f>"+"&amp;"32"</f>
        <v>+32</v>
      </c>
      <c r="G9" s="29" t="str">
        <f>"+"&amp;"392"</f>
        <v>+392</v>
      </c>
      <c r="H9" s="29" t="str">
        <f>"+"&amp;"175"</f>
        <v>+175</v>
      </c>
      <c r="I9" s="29">
        <v>-78</v>
      </c>
      <c r="J9" s="29" t="str">
        <f t="shared" si="1"/>
        <v>+230</v>
      </c>
      <c r="K9" s="29" t="str">
        <f t="shared" si="1"/>
        <v>+96</v>
      </c>
      <c r="L9" s="29">
        <f t="shared" si="1"/>
        <v>-201</v>
      </c>
      <c r="M9" s="29">
        <f t="shared" si="1"/>
        <v>-467</v>
      </c>
      <c r="N9" s="29">
        <f t="shared" si="1"/>
        <v>-282</v>
      </c>
      <c r="O9" s="29">
        <f t="shared" si="1"/>
        <v>-316</v>
      </c>
      <c r="P9" s="29">
        <f t="shared" si="1"/>
        <v>-93</v>
      </c>
      <c r="Q9" s="29">
        <f t="shared" si="1"/>
        <v>-130</v>
      </c>
      <c r="R9" s="29">
        <f t="shared" si="1"/>
        <v>-110</v>
      </c>
      <c r="S9" s="29">
        <f t="shared" si="1"/>
        <v>-255</v>
      </c>
      <c r="T9" s="29">
        <f t="shared" si="1"/>
        <v>-75</v>
      </c>
      <c r="U9" s="29" t="str">
        <f t="shared" si="1"/>
        <v>+60</v>
      </c>
      <c r="V9" s="16"/>
    </row>
    <row r="10" spans="1:22" ht="12.75">
      <c r="A10" s="46" t="s">
        <v>29</v>
      </c>
      <c r="B10" s="47"/>
      <c r="C10" s="3" t="s">
        <v>3</v>
      </c>
      <c r="D10" s="33">
        <v>0.187</v>
      </c>
      <c r="E10" s="33">
        <v>0.189</v>
      </c>
      <c r="F10" s="33">
        <v>0.17</v>
      </c>
      <c r="G10" s="33">
        <v>0.15</v>
      </c>
      <c r="H10" s="33">
        <v>0.141</v>
      </c>
      <c r="I10" s="33">
        <v>0.114</v>
      </c>
      <c r="J10" s="33">
        <v>0.116</v>
      </c>
      <c r="K10" s="33">
        <v>0.117</v>
      </c>
      <c r="L10" s="33">
        <v>0.114</v>
      </c>
      <c r="M10" s="33">
        <v>0.106</v>
      </c>
      <c r="N10" s="33">
        <v>0.102</v>
      </c>
      <c r="O10" s="33">
        <v>0.097</v>
      </c>
      <c r="P10" s="33">
        <v>0.096</v>
      </c>
      <c r="Q10" s="33">
        <v>0.094</v>
      </c>
      <c r="R10" s="33">
        <v>0.093</v>
      </c>
      <c r="S10" s="33">
        <v>0.089</v>
      </c>
      <c r="T10" s="33">
        <v>0.089</v>
      </c>
      <c r="U10" s="33"/>
      <c r="V10" s="17"/>
    </row>
    <row r="11" spans="1:22" ht="12.75">
      <c r="A11" s="48"/>
      <c r="B11" s="49"/>
      <c r="C11" s="4" t="s">
        <v>4</v>
      </c>
      <c r="D11" s="30">
        <v>0.136</v>
      </c>
      <c r="E11" s="30">
        <v>0.139</v>
      </c>
      <c r="F11" s="30">
        <v>0.124</v>
      </c>
      <c r="G11" s="30">
        <v>0.112</v>
      </c>
      <c r="H11" s="30">
        <v>0.106</v>
      </c>
      <c r="I11" s="30">
        <v>0.074</v>
      </c>
      <c r="J11" s="30">
        <v>0.076</v>
      </c>
      <c r="K11" s="30">
        <v>0.077</v>
      </c>
      <c r="L11" s="30">
        <v>0.075</v>
      </c>
      <c r="M11" s="30">
        <v>0.073</v>
      </c>
      <c r="N11" s="30">
        <v>0.071</v>
      </c>
      <c r="O11" s="30">
        <v>0.069</v>
      </c>
      <c r="P11" s="30">
        <v>0.068</v>
      </c>
      <c r="Q11" s="30">
        <v>0.067</v>
      </c>
      <c r="R11" s="30">
        <v>0.065</v>
      </c>
      <c r="S11" s="30">
        <v>0.063</v>
      </c>
      <c r="T11" s="30">
        <v>0.062</v>
      </c>
      <c r="U11" s="30"/>
      <c r="V11" s="15"/>
    </row>
    <row r="12" spans="1:22" ht="13.5" thickBot="1">
      <c r="A12" s="50"/>
      <c r="B12" s="51"/>
      <c r="C12" s="5" t="s">
        <v>5</v>
      </c>
      <c r="D12" s="34">
        <v>0.164</v>
      </c>
      <c r="E12" s="34">
        <v>0.167</v>
      </c>
      <c r="F12" s="34">
        <v>0.15</v>
      </c>
      <c r="G12" s="34">
        <v>0.134</v>
      </c>
      <c r="H12" s="34">
        <v>0.126</v>
      </c>
      <c r="I12" s="34">
        <v>0.096</v>
      </c>
      <c r="J12" s="34">
        <v>0.098</v>
      </c>
      <c r="K12" s="34">
        <v>0.099</v>
      </c>
      <c r="L12" s="34">
        <v>0.096</v>
      </c>
      <c r="M12" s="34">
        <v>0.091</v>
      </c>
      <c r="N12" s="34">
        <v>0.088</v>
      </c>
      <c r="O12" s="34">
        <v>0.084</v>
      </c>
      <c r="P12" s="34">
        <v>0.083</v>
      </c>
      <c r="Q12" s="34">
        <v>0.082</v>
      </c>
      <c r="R12" s="34">
        <v>0.08</v>
      </c>
      <c r="S12" s="34">
        <v>0.077</v>
      </c>
      <c r="T12" s="34">
        <v>0.077</v>
      </c>
      <c r="U12" s="34"/>
      <c r="V12" s="16"/>
    </row>
    <row r="13" spans="1:22" ht="12.75">
      <c r="A13" s="46" t="s">
        <v>7</v>
      </c>
      <c r="B13" s="47"/>
      <c r="C13" s="3" t="s">
        <v>3</v>
      </c>
      <c r="D13" s="27">
        <v>908</v>
      </c>
      <c r="E13" s="27">
        <v>814</v>
      </c>
      <c r="F13" s="27">
        <v>923</v>
      </c>
      <c r="G13" s="27">
        <v>884</v>
      </c>
      <c r="H13" s="27">
        <v>786</v>
      </c>
      <c r="I13" s="27">
        <v>694</v>
      </c>
      <c r="J13" s="27">
        <v>709</v>
      </c>
      <c r="K13" s="27">
        <v>513</v>
      </c>
      <c r="L13" s="27">
        <v>550</v>
      </c>
      <c r="M13" s="27">
        <v>459</v>
      </c>
      <c r="N13" s="27">
        <v>485</v>
      </c>
      <c r="O13" s="27">
        <v>428</v>
      </c>
      <c r="P13" s="27">
        <v>542</v>
      </c>
      <c r="Q13" s="27">
        <v>497</v>
      </c>
      <c r="R13" s="27">
        <v>592</v>
      </c>
      <c r="S13" s="27">
        <v>621</v>
      </c>
      <c r="T13" s="27">
        <v>691</v>
      </c>
      <c r="U13" s="27">
        <v>490</v>
      </c>
      <c r="V13" s="18">
        <f>SUM(J13:U13)</f>
        <v>6577</v>
      </c>
    </row>
    <row r="14" spans="1:22" ht="12.75">
      <c r="A14" s="48"/>
      <c r="B14" s="49"/>
      <c r="C14" s="4" t="s">
        <v>4</v>
      </c>
      <c r="D14" s="28">
        <v>436</v>
      </c>
      <c r="E14" s="28">
        <v>450</v>
      </c>
      <c r="F14" s="28">
        <v>429</v>
      </c>
      <c r="G14" s="28">
        <v>453</v>
      </c>
      <c r="H14" s="28">
        <v>400</v>
      </c>
      <c r="I14" s="28">
        <v>320</v>
      </c>
      <c r="J14" s="28">
        <v>456</v>
      </c>
      <c r="K14" s="28">
        <v>315</v>
      </c>
      <c r="L14" s="28">
        <v>325</v>
      </c>
      <c r="M14" s="28">
        <v>291</v>
      </c>
      <c r="N14" s="28">
        <v>327</v>
      </c>
      <c r="O14" s="28">
        <v>251</v>
      </c>
      <c r="P14" s="28">
        <v>302</v>
      </c>
      <c r="Q14" s="28">
        <v>303</v>
      </c>
      <c r="R14" s="28">
        <v>295</v>
      </c>
      <c r="S14" s="28">
        <v>307</v>
      </c>
      <c r="T14" s="28">
        <v>368</v>
      </c>
      <c r="U14" s="28">
        <v>261</v>
      </c>
      <c r="V14" s="42">
        <f>SUM(J14:U14)</f>
        <v>3801</v>
      </c>
    </row>
    <row r="15" spans="1:22" ht="13.5" thickBot="1">
      <c r="A15" s="50"/>
      <c r="B15" s="51"/>
      <c r="C15" s="5" t="s">
        <v>5</v>
      </c>
      <c r="D15" s="8">
        <f aca="true" t="shared" si="2" ref="D15:V15">SUM(D13:D14)</f>
        <v>1344</v>
      </c>
      <c r="E15" s="8">
        <f t="shared" si="2"/>
        <v>1264</v>
      </c>
      <c r="F15" s="8">
        <f t="shared" si="2"/>
        <v>1352</v>
      </c>
      <c r="G15" s="8">
        <f t="shared" si="2"/>
        <v>1337</v>
      </c>
      <c r="H15" s="8">
        <f t="shared" si="2"/>
        <v>1186</v>
      </c>
      <c r="I15" s="8">
        <f t="shared" si="2"/>
        <v>1014</v>
      </c>
      <c r="J15" s="8">
        <f t="shared" si="2"/>
        <v>1165</v>
      </c>
      <c r="K15" s="8">
        <f t="shared" si="2"/>
        <v>828</v>
      </c>
      <c r="L15" s="8">
        <f t="shared" si="2"/>
        <v>875</v>
      </c>
      <c r="M15" s="8">
        <f t="shared" si="2"/>
        <v>750</v>
      </c>
      <c r="N15" s="8">
        <f t="shared" si="2"/>
        <v>812</v>
      </c>
      <c r="O15" s="8">
        <f t="shared" si="2"/>
        <v>679</v>
      </c>
      <c r="P15" s="8">
        <f t="shared" si="2"/>
        <v>844</v>
      </c>
      <c r="Q15" s="8">
        <f t="shared" si="2"/>
        <v>800</v>
      </c>
      <c r="R15" s="8">
        <f t="shared" si="2"/>
        <v>887</v>
      </c>
      <c r="S15" s="8">
        <f>SUM(S13:S14)</f>
        <v>928</v>
      </c>
      <c r="T15" s="8">
        <f>SUM(T13:T14)</f>
        <v>1059</v>
      </c>
      <c r="U15" s="8">
        <f>SUM(U13:U14)</f>
        <v>751</v>
      </c>
      <c r="V15" s="19">
        <f t="shared" si="2"/>
        <v>10378</v>
      </c>
    </row>
    <row r="16" spans="1:22" ht="12.75">
      <c r="A16" s="46" t="s">
        <v>8</v>
      </c>
      <c r="B16" s="47"/>
      <c r="C16" s="3" t="s">
        <v>3</v>
      </c>
      <c r="D16" s="27">
        <v>483</v>
      </c>
      <c r="E16" s="27">
        <v>523</v>
      </c>
      <c r="F16" s="27">
        <v>816</v>
      </c>
      <c r="G16" s="27">
        <v>580</v>
      </c>
      <c r="H16" s="27">
        <v>644</v>
      </c>
      <c r="I16" s="27">
        <v>691</v>
      </c>
      <c r="J16" s="27">
        <v>567</v>
      </c>
      <c r="K16" s="27">
        <v>476</v>
      </c>
      <c r="L16" s="27">
        <v>683</v>
      </c>
      <c r="M16" s="27">
        <v>823</v>
      </c>
      <c r="N16" s="27">
        <v>711</v>
      </c>
      <c r="O16" s="27">
        <v>648</v>
      </c>
      <c r="P16" s="27">
        <v>596</v>
      </c>
      <c r="Q16" s="27">
        <v>602</v>
      </c>
      <c r="R16" s="27">
        <v>625</v>
      </c>
      <c r="S16" s="27">
        <v>812</v>
      </c>
      <c r="T16" s="27">
        <v>709</v>
      </c>
      <c r="U16" s="27">
        <v>428</v>
      </c>
      <c r="V16" s="20">
        <f>SUM(J16:U16)</f>
        <v>7680</v>
      </c>
    </row>
    <row r="17" spans="1:22" ht="12.75">
      <c r="A17" s="48"/>
      <c r="B17" s="49"/>
      <c r="C17" s="4" t="s">
        <v>4</v>
      </c>
      <c r="D17" s="28">
        <v>301</v>
      </c>
      <c r="E17" s="28">
        <v>371</v>
      </c>
      <c r="F17" s="28">
        <v>504</v>
      </c>
      <c r="G17" s="28">
        <v>365</v>
      </c>
      <c r="H17" s="28">
        <v>367</v>
      </c>
      <c r="I17" s="28">
        <v>401</v>
      </c>
      <c r="J17" s="28">
        <v>368</v>
      </c>
      <c r="K17" s="28">
        <v>256</v>
      </c>
      <c r="L17" s="28">
        <v>393</v>
      </c>
      <c r="M17" s="28">
        <v>394</v>
      </c>
      <c r="N17" s="28">
        <v>383</v>
      </c>
      <c r="O17" s="28">
        <v>347</v>
      </c>
      <c r="P17" s="28">
        <v>341</v>
      </c>
      <c r="Q17" s="28">
        <v>328</v>
      </c>
      <c r="R17" s="28">
        <v>372</v>
      </c>
      <c r="S17" s="28">
        <v>371</v>
      </c>
      <c r="T17" s="28">
        <v>425</v>
      </c>
      <c r="U17" s="28">
        <v>263</v>
      </c>
      <c r="V17" s="41">
        <f>SUM(J17:U17)</f>
        <v>4241</v>
      </c>
    </row>
    <row r="18" spans="1:22" ht="13.5" thickBot="1">
      <c r="A18" s="50"/>
      <c r="B18" s="51"/>
      <c r="C18" s="5" t="s">
        <v>5</v>
      </c>
      <c r="D18" s="8">
        <f aca="true" t="shared" si="3" ref="D18:V18">SUM(D16:D17)</f>
        <v>784</v>
      </c>
      <c r="E18" s="8">
        <f t="shared" si="3"/>
        <v>894</v>
      </c>
      <c r="F18" s="8">
        <f t="shared" si="3"/>
        <v>1320</v>
      </c>
      <c r="G18" s="8">
        <f t="shared" si="3"/>
        <v>945</v>
      </c>
      <c r="H18" s="8">
        <f t="shared" si="3"/>
        <v>1011</v>
      </c>
      <c r="I18" s="8">
        <f t="shared" si="3"/>
        <v>1092</v>
      </c>
      <c r="J18" s="8">
        <f t="shared" si="3"/>
        <v>935</v>
      </c>
      <c r="K18" s="8">
        <f t="shared" si="3"/>
        <v>732</v>
      </c>
      <c r="L18" s="8">
        <f t="shared" si="3"/>
        <v>1076</v>
      </c>
      <c r="M18" s="8">
        <f t="shared" si="3"/>
        <v>1217</v>
      </c>
      <c r="N18" s="8">
        <f t="shared" si="3"/>
        <v>1094</v>
      </c>
      <c r="O18" s="8">
        <f t="shared" si="3"/>
        <v>995</v>
      </c>
      <c r="P18" s="8">
        <f t="shared" si="3"/>
        <v>937</v>
      </c>
      <c r="Q18" s="8">
        <f t="shared" si="3"/>
        <v>930</v>
      </c>
      <c r="R18" s="8">
        <f t="shared" si="3"/>
        <v>997</v>
      </c>
      <c r="S18" s="8">
        <f>SUM(S16:S17)</f>
        <v>1183</v>
      </c>
      <c r="T18" s="8">
        <f>SUM(T16:T17)</f>
        <v>1134</v>
      </c>
      <c r="U18" s="8">
        <f>SUM(U16:U17)</f>
        <v>691</v>
      </c>
      <c r="V18" s="19">
        <f t="shared" si="3"/>
        <v>11921</v>
      </c>
    </row>
    <row r="19" spans="1:22" ht="12.75">
      <c r="A19" s="60" t="s">
        <v>9</v>
      </c>
      <c r="B19" s="63" t="s">
        <v>10</v>
      </c>
      <c r="C19" s="3" t="s">
        <v>3</v>
      </c>
      <c r="D19" s="27">
        <v>254</v>
      </c>
      <c r="E19" s="27">
        <v>354</v>
      </c>
      <c r="F19" s="27">
        <v>505</v>
      </c>
      <c r="G19" s="27">
        <v>371</v>
      </c>
      <c r="H19" s="27">
        <v>516</v>
      </c>
      <c r="I19" s="27">
        <v>409</v>
      </c>
      <c r="J19" s="27">
        <v>334</v>
      </c>
      <c r="K19" s="27">
        <v>241</v>
      </c>
      <c r="L19" s="27">
        <v>373</v>
      </c>
      <c r="M19" s="27">
        <v>488</v>
      </c>
      <c r="N19" s="27">
        <v>378</v>
      </c>
      <c r="O19" s="27">
        <v>300</v>
      </c>
      <c r="P19" s="27">
        <v>281</v>
      </c>
      <c r="Q19" s="27">
        <v>250</v>
      </c>
      <c r="R19" s="27">
        <v>341</v>
      </c>
      <c r="S19" s="27">
        <v>360</v>
      </c>
      <c r="T19" s="27">
        <v>257</v>
      </c>
      <c r="U19" s="27">
        <v>225</v>
      </c>
      <c r="V19" s="20">
        <f>SUM(J19:U19)</f>
        <v>3828</v>
      </c>
    </row>
    <row r="20" spans="1:22" ht="12.75">
      <c r="A20" s="61"/>
      <c r="B20" s="64"/>
      <c r="C20" s="4" t="s">
        <v>4</v>
      </c>
      <c r="D20" s="28">
        <v>140</v>
      </c>
      <c r="E20" s="28">
        <v>196</v>
      </c>
      <c r="F20" s="28">
        <v>302</v>
      </c>
      <c r="G20" s="28">
        <v>189</v>
      </c>
      <c r="H20" s="28">
        <v>266</v>
      </c>
      <c r="I20" s="28">
        <v>218</v>
      </c>
      <c r="J20" s="28">
        <v>173</v>
      </c>
      <c r="K20" s="28">
        <v>148</v>
      </c>
      <c r="L20" s="28">
        <v>194</v>
      </c>
      <c r="M20" s="28">
        <v>233</v>
      </c>
      <c r="N20" s="28">
        <v>213</v>
      </c>
      <c r="O20" s="28">
        <v>168</v>
      </c>
      <c r="P20" s="28">
        <v>150</v>
      </c>
      <c r="Q20" s="28">
        <v>125</v>
      </c>
      <c r="R20" s="28">
        <v>213</v>
      </c>
      <c r="S20" s="28">
        <v>167</v>
      </c>
      <c r="T20" s="28">
        <v>139</v>
      </c>
      <c r="U20" s="28">
        <v>103</v>
      </c>
      <c r="V20" s="41">
        <f>SUM(J20:U20)</f>
        <v>2026</v>
      </c>
    </row>
    <row r="21" spans="1:22" ht="12.75">
      <c r="A21" s="61"/>
      <c r="B21" s="65"/>
      <c r="C21" s="9" t="s">
        <v>5</v>
      </c>
      <c r="D21" s="26">
        <f aca="true" t="shared" si="4" ref="D21:R21">SUM(D19:D20)</f>
        <v>394</v>
      </c>
      <c r="E21" s="26">
        <f t="shared" si="4"/>
        <v>550</v>
      </c>
      <c r="F21" s="26">
        <f t="shared" si="4"/>
        <v>807</v>
      </c>
      <c r="G21" s="26">
        <f t="shared" si="4"/>
        <v>560</v>
      </c>
      <c r="H21" s="26">
        <f t="shared" si="4"/>
        <v>782</v>
      </c>
      <c r="I21" s="26">
        <f t="shared" si="4"/>
        <v>627</v>
      </c>
      <c r="J21" s="26">
        <f t="shared" si="4"/>
        <v>507</v>
      </c>
      <c r="K21" s="26">
        <f t="shared" si="4"/>
        <v>389</v>
      </c>
      <c r="L21" s="26">
        <f t="shared" si="4"/>
        <v>567</v>
      </c>
      <c r="M21" s="26">
        <f t="shared" si="4"/>
        <v>721</v>
      </c>
      <c r="N21" s="26">
        <f t="shared" si="4"/>
        <v>591</v>
      </c>
      <c r="O21" s="26">
        <f t="shared" si="4"/>
        <v>468</v>
      </c>
      <c r="P21" s="26">
        <f t="shared" si="4"/>
        <v>431</v>
      </c>
      <c r="Q21" s="26">
        <f t="shared" si="4"/>
        <v>375</v>
      </c>
      <c r="R21" s="26">
        <f t="shared" si="4"/>
        <v>554</v>
      </c>
      <c r="S21" s="26">
        <f>SUM(S19:S20)</f>
        <v>527</v>
      </c>
      <c r="T21" s="26">
        <f>SUM(T19:T20)</f>
        <v>396</v>
      </c>
      <c r="U21" s="26">
        <f>SUM(U19:U20)</f>
        <v>328</v>
      </c>
      <c r="V21" s="21">
        <f>SUM(V19:V20)</f>
        <v>5854</v>
      </c>
    </row>
    <row r="22" spans="1:22" ht="12.75">
      <c r="A22" s="61"/>
      <c r="B22" s="66" t="s">
        <v>11</v>
      </c>
      <c r="C22" s="10" t="s">
        <v>3</v>
      </c>
      <c r="D22" s="31">
        <v>210</v>
      </c>
      <c r="E22" s="31">
        <v>318</v>
      </c>
      <c r="F22" s="31">
        <v>464</v>
      </c>
      <c r="G22" s="31">
        <v>333</v>
      </c>
      <c r="H22" s="31">
        <v>470</v>
      </c>
      <c r="I22" s="31">
        <v>340</v>
      </c>
      <c r="J22" s="31">
        <v>311</v>
      </c>
      <c r="K22" s="31">
        <v>211</v>
      </c>
      <c r="L22" s="31">
        <v>269</v>
      </c>
      <c r="M22" s="31">
        <v>400</v>
      </c>
      <c r="N22" s="31">
        <v>309</v>
      </c>
      <c r="O22" s="31">
        <v>236</v>
      </c>
      <c r="P22" s="31">
        <v>202</v>
      </c>
      <c r="Q22" s="31">
        <v>183</v>
      </c>
      <c r="R22" s="31">
        <v>273</v>
      </c>
      <c r="S22" s="31">
        <v>287</v>
      </c>
      <c r="T22" s="31">
        <v>209</v>
      </c>
      <c r="U22" s="31">
        <v>171</v>
      </c>
      <c r="V22" s="18">
        <f>SUM(J22:U22)</f>
        <v>3061</v>
      </c>
    </row>
    <row r="23" spans="1:22" ht="12.75">
      <c r="A23" s="61"/>
      <c r="B23" s="67"/>
      <c r="C23" s="4" t="s">
        <v>4</v>
      </c>
      <c r="D23" s="7">
        <v>121</v>
      </c>
      <c r="E23" s="7">
        <v>186</v>
      </c>
      <c r="F23" s="7">
        <v>278</v>
      </c>
      <c r="G23" s="7">
        <v>164</v>
      </c>
      <c r="H23" s="7">
        <v>245</v>
      </c>
      <c r="I23" s="7">
        <v>188</v>
      </c>
      <c r="J23" s="7">
        <v>165</v>
      </c>
      <c r="K23" s="7">
        <v>131</v>
      </c>
      <c r="L23" s="7">
        <v>148</v>
      </c>
      <c r="M23" s="7">
        <v>190</v>
      </c>
      <c r="N23" s="7">
        <v>183</v>
      </c>
      <c r="O23" s="7">
        <v>144</v>
      </c>
      <c r="P23" s="7">
        <v>119</v>
      </c>
      <c r="Q23" s="7">
        <v>90</v>
      </c>
      <c r="R23" s="7">
        <v>180</v>
      </c>
      <c r="S23" s="7">
        <v>122</v>
      </c>
      <c r="T23" s="7">
        <v>112</v>
      </c>
      <c r="U23" s="7">
        <v>84</v>
      </c>
      <c r="V23" s="42">
        <f>SUM(J23:U23)</f>
        <v>1668</v>
      </c>
    </row>
    <row r="24" spans="1:22" ht="13.5" thickBot="1">
      <c r="A24" s="62"/>
      <c r="B24" s="68"/>
      <c r="C24" s="5" t="s">
        <v>5</v>
      </c>
      <c r="D24" s="8">
        <f>SUM(D22:D23)</f>
        <v>331</v>
      </c>
      <c r="E24" s="8">
        <f>SUM(E22:E23)</f>
        <v>504</v>
      </c>
      <c r="F24" s="8">
        <f>SUM(F22:F23)</f>
        <v>742</v>
      </c>
      <c r="G24" s="8">
        <f>SUM(G22:G23)</f>
        <v>497</v>
      </c>
      <c r="H24" s="8">
        <f>SUM(H22:H23)</f>
        <v>715</v>
      </c>
      <c r="I24" s="8">
        <f aca="true" t="shared" si="5" ref="I24:R24">SUM(I22:I23)</f>
        <v>528</v>
      </c>
      <c r="J24" s="8">
        <f t="shared" si="5"/>
        <v>476</v>
      </c>
      <c r="K24" s="8">
        <f t="shared" si="5"/>
        <v>342</v>
      </c>
      <c r="L24" s="8">
        <f t="shared" si="5"/>
        <v>417</v>
      </c>
      <c r="M24" s="8">
        <f t="shared" si="5"/>
        <v>590</v>
      </c>
      <c r="N24" s="8">
        <f t="shared" si="5"/>
        <v>492</v>
      </c>
      <c r="O24" s="8">
        <f t="shared" si="5"/>
        <v>380</v>
      </c>
      <c r="P24" s="8">
        <f t="shared" si="5"/>
        <v>321</v>
      </c>
      <c r="Q24" s="8">
        <f t="shared" si="5"/>
        <v>273</v>
      </c>
      <c r="R24" s="8">
        <f t="shared" si="5"/>
        <v>453</v>
      </c>
      <c r="S24" s="8">
        <f>SUM(S22:S23)</f>
        <v>409</v>
      </c>
      <c r="T24" s="8">
        <f>SUM(T22:T23)</f>
        <v>321</v>
      </c>
      <c r="U24" s="8">
        <f>SUM(U22:U23)</f>
        <v>255</v>
      </c>
      <c r="V24" s="19">
        <f>SUM(V22:V23)</f>
        <v>4729</v>
      </c>
    </row>
    <row r="25" spans="1:22" ht="12.75">
      <c r="A25" s="48" t="s">
        <v>12</v>
      </c>
      <c r="B25" s="49"/>
      <c r="C25" s="11" t="s">
        <v>3</v>
      </c>
      <c r="D25" s="27">
        <v>4535</v>
      </c>
      <c r="E25" s="27">
        <v>4786</v>
      </c>
      <c r="F25" s="27">
        <v>4459</v>
      </c>
      <c r="G25" s="27">
        <v>4002</v>
      </c>
      <c r="H25" s="27">
        <v>3813</v>
      </c>
      <c r="I25" s="27">
        <v>3030</v>
      </c>
      <c r="J25" s="27">
        <v>3095</v>
      </c>
      <c r="K25" s="27">
        <v>3100</v>
      </c>
      <c r="L25" s="27">
        <v>3042</v>
      </c>
      <c r="M25" s="27">
        <v>2858</v>
      </c>
      <c r="N25" s="27">
        <v>2712</v>
      </c>
      <c r="O25" s="27">
        <v>2612</v>
      </c>
      <c r="P25" s="27">
        <v>2622</v>
      </c>
      <c r="Q25" s="27">
        <v>2599</v>
      </c>
      <c r="R25" s="27">
        <v>2586</v>
      </c>
      <c r="S25" s="27">
        <v>2483</v>
      </c>
      <c r="T25" s="27">
        <v>2511</v>
      </c>
      <c r="U25" s="27">
        <v>2498</v>
      </c>
      <c r="V25" s="14"/>
    </row>
    <row r="26" spans="1:22" ht="12.75">
      <c r="A26" s="48"/>
      <c r="B26" s="49"/>
      <c r="C26" s="4" t="s">
        <v>4</v>
      </c>
      <c r="D26" s="7">
        <v>2541</v>
      </c>
      <c r="E26" s="7">
        <v>2669</v>
      </c>
      <c r="F26" s="7">
        <v>2386</v>
      </c>
      <c r="G26" s="7">
        <v>2069</v>
      </c>
      <c r="H26" s="7">
        <v>2003</v>
      </c>
      <c r="I26" s="7">
        <v>1494</v>
      </c>
      <c r="J26" s="7">
        <v>1518</v>
      </c>
      <c r="K26" s="7">
        <v>1529</v>
      </c>
      <c r="L26" s="7">
        <v>1512</v>
      </c>
      <c r="M26" s="7">
        <v>1464</v>
      </c>
      <c r="N26" s="7">
        <v>1443</v>
      </c>
      <c r="O26" s="7">
        <v>1418</v>
      </c>
      <c r="P26" s="7">
        <v>1389</v>
      </c>
      <c r="Q26" s="7">
        <v>1392</v>
      </c>
      <c r="R26" s="7">
        <v>1369</v>
      </c>
      <c r="S26" s="7">
        <v>1340</v>
      </c>
      <c r="T26" s="7">
        <v>1304</v>
      </c>
      <c r="U26" s="7">
        <v>1274</v>
      </c>
      <c r="V26" s="15"/>
    </row>
    <row r="27" spans="1:22" ht="13.5" thickBot="1">
      <c r="A27" s="50"/>
      <c r="B27" s="51"/>
      <c r="C27" s="5" t="s">
        <v>5</v>
      </c>
      <c r="D27" s="8">
        <f aca="true" t="shared" si="6" ref="D27:R27">SUM(D25:D26)</f>
        <v>7076</v>
      </c>
      <c r="E27" s="8">
        <f t="shared" si="6"/>
        <v>7455</v>
      </c>
      <c r="F27" s="8">
        <f t="shared" si="6"/>
        <v>6845</v>
      </c>
      <c r="G27" s="8">
        <f t="shared" si="6"/>
        <v>6071</v>
      </c>
      <c r="H27" s="8">
        <f t="shared" si="6"/>
        <v>5816</v>
      </c>
      <c r="I27" s="8">
        <f t="shared" si="6"/>
        <v>4524</v>
      </c>
      <c r="J27" s="8">
        <f t="shared" si="6"/>
        <v>4613</v>
      </c>
      <c r="K27" s="8">
        <f t="shared" si="6"/>
        <v>4629</v>
      </c>
      <c r="L27" s="8">
        <f t="shared" si="6"/>
        <v>4554</v>
      </c>
      <c r="M27" s="8">
        <f t="shared" si="6"/>
        <v>4322</v>
      </c>
      <c r="N27" s="8">
        <f t="shared" si="6"/>
        <v>4155</v>
      </c>
      <c r="O27" s="8">
        <f t="shared" si="6"/>
        <v>4030</v>
      </c>
      <c r="P27" s="8">
        <f t="shared" si="6"/>
        <v>4011</v>
      </c>
      <c r="Q27" s="8">
        <f t="shared" si="6"/>
        <v>3991</v>
      </c>
      <c r="R27" s="8">
        <f t="shared" si="6"/>
        <v>3955</v>
      </c>
      <c r="S27" s="8">
        <f>SUM(S25:S26)</f>
        <v>3823</v>
      </c>
      <c r="T27" s="8">
        <f>SUM(T25:T26)</f>
        <v>3815</v>
      </c>
      <c r="U27" s="8">
        <f>SUM(U25:U26)</f>
        <v>3772</v>
      </c>
      <c r="V27" s="22"/>
    </row>
    <row r="28" spans="1:22" ht="12.75">
      <c r="A28" s="46" t="s">
        <v>13</v>
      </c>
      <c r="B28" s="47"/>
      <c r="C28" s="3" t="s">
        <v>3</v>
      </c>
      <c r="D28" s="27">
        <v>966</v>
      </c>
      <c r="E28" s="27">
        <v>771</v>
      </c>
      <c r="F28" s="27">
        <v>681</v>
      </c>
      <c r="G28" s="27">
        <v>694</v>
      </c>
      <c r="H28" s="27">
        <v>534</v>
      </c>
      <c r="I28" s="27">
        <v>754</v>
      </c>
      <c r="J28" s="27">
        <v>797</v>
      </c>
      <c r="K28" s="27">
        <v>812</v>
      </c>
      <c r="L28" s="27">
        <v>763</v>
      </c>
      <c r="M28" s="27">
        <v>691</v>
      </c>
      <c r="N28" s="27">
        <v>658</v>
      </c>
      <c r="O28" s="27">
        <v>666</v>
      </c>
      <c r="P28" s="27">
        <v>681</v>
      </c>
      <c r="Q28" s="27">
        <v>675</v>
      </c>
      <c r="R28" s="27">
        <v>646</v>
      </c>
      <c r="S28" s="27">
        <v>621</v>
      </c>
      <c r="T28" s="27">
        <v>705</v>
      </c>
      <c r="U28" s="27">
        <v>760</v>
      </c>
      <c r="V28" s="14"/>
    </row>
    <row r="29" spans="1:22" ht="12.75">
      <c r="A29" s="48"/>
      <c r="B29" s="49"/>
      <c r="C29" s="4" t="s">
        <v>4</v>
      </c>
      <c r="D29" s="7">
        <v>565</v>
      </c>
      <c r="E29" s="7">
        <v>489</v>
      </c>
      <c r="F29" s="7">
        <v>423</v>
      </c>
      <c r="G29" s="7">
        <v>401</v>
      </c>
      <c r="H29" s="7">
        <v>347</v>
      </c>
      <c r="I29" s="7">
        <v>279</v>
      </c>
      <c r="J29" s="7">
        <v>295</v>
      </c>
      <c r="K29" s="7">
        <v>293</v>
      </c>
      <c r="L29" s="7">
        <v>300</v>
      </c>
      <c r="M29" s="7">
        <v>269</v>
      </c>
      <c r="N29" s="7">
        <v>254</v>
      </c>
      <c r="O29" s="7">
        <v>258</v>
      </c>
      <c r="P29" s="7">
        <v>271</v>
      </c>
      <c r="Q29" s="7">
        <v>256</v>
      </c>
      <c r="R29" s="7">
        <v>238</v>
      </c>
      <c r="S29" s="7">
        <v>233</v>
      </c>
      <c r="T29" s="7">
        <v>248</v>
      </c>
      <c r="U29" s="7">
        <v>267</v>
      </c>
      <c r="V29" s="15"/>
    </row>
    <row r="30" spans="1:22" ht="13.5" thickBot="1">
      <c r="A30" s="50"/>
      <c r="B30" s="51"/>
      <c r="C30" s="5" t="s">
        <v>5</v>
      </c>
      <c r="D30" s="8">
        <f aca="true" t="shared" si="7" ref="D30:R30">SUM(D28:D29)</f>
        <v>1531</v>
      </c>
      <c r="E30" s="8">
        <f t="shared" si="7"/>
        <v>1260</v>
      </c>
      <c r="F30" s="8">
        <f t="shared" si="7"/>
        <v>1104</v>
      </c>
      <c r="G30" s="8">
        <f t="shared" si="7"/>
        <v>1095</v>
      </c>
      <c r="H30" s="8">
        <f t="shared" si="7"/>
        <v>881</v>
      </c>
      <c r="I30" s="8">
        <f t="shared" si="7"/>
        <v>1033</v>
      </c>
      <c r="J30" s="8">
        <f t="shared" si="7"/>
        <v>1092</v>
      </c>
      <c r="K30" s="8">
        <f t="shared" si="7"/>
        <v>1105</v>
      </c>
      <c r="L30" s="8">
        <f t="shared" si="7"/>
        <v>1063</v>
      </c>
      <c r="M30" s="8">
        <f t="shared" si="7"/>
        <v>960</v>
      </c>
      <c r="N30" s="8">
        <f t="shared" si="7"/>
        <v>912</v>
      </c>
      <c r="O30" s="8">
        <f t="shared" si="7"/>
        <v>924</v>
      </c>
      <c r="P30" s="8">
        <f t="shared" si="7"/>
        <v>952</v>
      </c>
      <c r="Q30" s="8">
        <f t="shared" si="7"/>
        <v>931</v>
      </c>
      <c r="R30" s="8">
        <f t="shared" si="7"/>
        <v>884</v>
      </c>
      <c r="S30" s="8">
        <f>SUM(S28:S29)</f>
        <v>854</v>
      </c>
      <c r="T30" s="8">
        <f>SUM(T28:T29)</f>
        <v>953</v>
      </c>
      <c r="U30" s="8">
        <f>SUM(U28:U29)</f>
        <v>1027</v>
      </c>
      <c r="V30" s="22"/>
    </row>
    <row r="31" spans="1:22" ht="12.75">
      <c r="A31" s="52" t="s">
        <v>14</v>
      </c>
      <c r="B31" s="53"/>
      <c r="C31" s="3" t="s">
        <v>3</v>
      </c>
      <c r="D31" s="27">
        <v>766</v>
      </c>
      <c r="E31" s="27">
        <v>726</v>
      </c>
      <c r="F31" s="27">
        <v>520</v>
      </c>
      <c r="G31" s="27">
        <v>467</v>
      </c>
      <c r="H31" s="27">
        <v>378</v>
      </c>
      <c r="I31" s="27">
        <v>242</v>
      </c>
      <c r="J31" s="27">
        <v>244</v>
      </c>
      <c r="K31" s="27">
        <v>250</v>
      </c>
      <c r="L31" s="27">
        <v>228</v>
      </c>
      <c r="M31" s="27">
        <v>149</v>
      </c>
      <c r="N31" s="27">
        <v>169</v>
      </c>
      <c r="O31" s="27">
        <v>86</v>
      </c>
      <c r="P31" s="27">
        <v>115</v>
      </c>
      <c r="Q31" s="27">
        <v>107</v>
      </c>
      <c r="R31" s="27">
        <v>196</v>
      </c>
      <c r="S31" s="27">
        <v>208</v>
      </c>
      <c r="T31" s="27">
        <v>179</v>
      </c>
      <c r="U31" s="27">
        <v>178</v>
      </c>
      <c r="V31" s="14"/>
    </row>
    <row r="32" spans="1:22" ht="12.75">
      <c r="A32" s="54"/>
      <c r="B32" s="55"/>
      <c r="C32" s="4" t="s">
        <v>4</v>
      </c>
      <c r="D32" s="7">
        <v>289</v>
      </c>
      <c r="E32" s="7">
        <v>255</v>
      </c>
      <c r="F32" s="7">
        <v>186</v>
      </c>
      <c r="G32" s="7">
        <v>137</v>
      </c>
      <c r="H32" s="7">
        <v>108</v>
      </c>
      <c r="I32" s="7">
        <v>74</v>
      </c>
      <c r="J32" s="7">
        <v>71</v>
      </c>
      <c r="K32" s="7">
        <v>81</v>
      </c>
      <c r="L32" s="7">
        <v>72</v>
      </c>
      <c r="M32" s="7">
        <v>46</v>
      </c>
      <c r="N32" s="7">
        <v>48</v>
      </c>
      <c r="O32" s="7">
        <v>33</v>
      </c>
      <c r="P32" s="7">
        <v>37</v>
      </c>
      <c r="Q32" s="7">
        <v>31</v>
      </c>
      <c r="R32" s="7">
        <v>61</v>
      </c>
      <c r="S32" s="7">
        <v>62</v>
      </c>
      <c r="T32" s="7">
        <v>56</v>
      </c>
      <c r="U32" s="7">
        <v>51</v>
      </c>
      <c r="V32" s="15"/>
    </row>
    <row r="33" spans="1:22" ht="18.75" customHeight="1" thickBot="1">
      <c r="A33" s="56"/>
      <c r="B33" s="57"/>
      <c r="C33" s="5" t="s">
        <v>5</v>
      </c>
      <c r="D33" s="8">
        <f aca="true" t="shared" si="8" ref="D33:R33">SUM(D31:D32)</f>
        <v>1055</v>
      </c>
      <c r="E33" s="8">
        <f t="shared" si="8"/>
        <v>981</v>
      </c>
      <c r="F33" s="8">
        <f t="shared" si="8"/>
        <v>706</v>
      </c>
      <c r="G33" s="8">
        <f t="shared" si="8"/>
        <v>604</v>
      </c>
      <c r="H33" s="8">
        <f t="shared" si="8"/>
        <v>486</v>
      </c>
      <c r="I33" s="8">
        <f t="shared" si="8"/>
        <v>316</v>
      </c>
      <c r="J33" s="8">
        <f t="shared" si="8"/>
        <v>315</v>
      </c>
      <c r="K33" s="8">
        <f t="shared" si="8"/>
        <v>331</v>
      </c>
      <c r="L33" s="8">
        <f t="shared" si="8"/>
        <v>300</v>
      </c>
      <c r="M33" s="8">
        <f t="shared" si="8"/>
        <v>195</v>
      </c>
      <c r="N33" s="8">
        <f t="shared" si="8"/>
        <v>217</v>
      </c>
      <c r="O33" s="8">
        <f t="shared" si="8"/>
        <v>119</v>
      </c>
      <c r="P33" s="8">
        <f t="shared" si="8"/>
        <v>152</v>
      </c>
      <c r="Q33" s="8">
        <f t="shared" si="8"/>
        <v>138</v>
      </c>
      <c r="R33" s="8">
        <f t="shared" si="8"/>
        <v>257</v>
      </c>
      <c r="S33" s="8">
        <f>SUM(S31:S32)</f>
        <v>270</v>
      </c>
      <c r="T33" s="8">
        <f>SUM(T31:T32)</f>
        <v>235</v>
      </c>
      <c r="U33" s="8">
        <f>SUM(U31:U32)</f>
        <v>229</v>
      </c>
      <c r="V33" s="22"/>
    </row>
    <row r="34" spans="1:22" ht="12.75">
      <c r="A34" s="46" t="s">
        <v>15</v>
      </c>
      <c r="B34" s="47"/>
      <c r="C34" s="3" t="s">
        <v>3</v>
      </c>
      <c r="D34" s="27">
        <v>7227</v>
      </c>
      <c r="E34" s="27">
        <v>7425</v>
      </c>
      <c r="F34" s="27">
        <v>6723</v>
      </c>
      <c r="G34" s="27">
        <v>5944</v>
      </c>
      <c r="H34" s="27">
        <v>5668</v>
      </c>
      <c r="I34" s="27">
        <v>4344</v>
      </c>
      <c r="J34" s="27">
        <v>4474</v>
      </c>
      <c r="K34" s="27">
        <v>4495</v>
      </c>
      <c r="L34" s="27">
        <v>4397</v>
      </c>
      <c r="M34" s="27">
        <v>4067</v>
      </c>
      <c r="N34" s="27">
        <v>3877</v>
      </c>
      <c r="O34" s="27">
        <v>3675</v>
      </c>
      <c r="P34" s="27">
        <v>3623</v>
      </c>
      <c r="Q34" s="27">
        <v>3541</v>
      </c>
      <c r="R34" s="27">
        <v>3518</v>
      </c>
      <c r="S34" s="27">
        <v>3345</v>
      </c>
      <c r="T34" s="27">
        <v>3351</v>
      </c>
      <c r="U34" s="27">
        <v>3407</v>
      </c>
      <c r="V34" s="14"/>
    </row>
    <row r="35" spans="1:22" ht="12.75">
      <c r="A35" s="48"/>
      <c r="B35" s="49"/>
      <c r="C35" s="4" t="s">
        <v>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15"/>
    </row>
    <row r="36" spans="1:22" ht="13.5" thickBot="1">
      <c r="A36" s="50"/>
      <c r="B36" s="51"/>
      <c r="C36" s="5" t="s">
        <v>5</v>
      </c>
      <c r="D36" s="8">
        <f aca="true" t="shared" si="9" ref="D36:R36">SUM(D34:D35)</f>
        <v>7227</v>
      </c>
      <c r="E36" s="8">
        <f t="shared" si="9"/>
        <v>7425</v>
      </c>
      <c r="F36" s="8">
        <f t="shared" si="9"/>
        <v>6723</v>
      </c>
      <c r="G36" s="8">
        <f t="shared" si="9"/>
        <v>5944</v>
      </c>
      <c r="H36" s="8">
        <f t="shared" si="9"/>
        <v>5668</v>
      </c>
      <c r="I36" s="8">
        <f t="shared" si="9"/>
        <v>4344</v>
      </c>
      <c r="J36" s="8">
        <f t="shared" si="9"/>
        <v>4474</v>
      </c>
      <c r="K36" s="8">
        <f t="shared" si="9"/>
        <v>4495</v>
      </c>
      <c r="L36" s="8">
        <f t="shared" si="9"/>
        <v>4397</v>
      </c>
      <c r="M36" s="8">
        <f t="shared" si="9"/>
        <v>4067</v>
      </c>
      <c r="N36" s="8">
        <f t="shared" si="9"/>
        <v>3877</v>
      </c>
      <c r="O36" s="8">
        <f t="shared" si="9"/>
        <v>3675</v>
      </c>
      <c r="P36" s="8">
        <f t="shared" si="9"/>
        <v>3623</v>
      </c>
      <c r="Q36" s="8">
        <f t="shared" si="9"/>
        <v>3541</v>
      </c>
      <c r="R36" s="8">
        <f t="shared" si="9"/>
        <v>3518</v>
      </c>
      <c r="S36" s="8">
        <f>SUM(S34:S35)</f>
        <v>3345</v>
      </c>
      <c r="T36" s="8">
        <f>SUM(T34:T35)</f>
        <v>3351</v>
      </c>
      <c r="U36" s="8">
        <f>SUM(U34:U35)</f>
        <v>3407</v>
      </c>
      <c r="V36" s="22"/>
    </row>
    <row r="37" spans="1:22" ht="12.75">
      <c r="A37" s="52" t="s">
        <v>19</v>
      </c>
      <c r="B37" s="53"/>
      <c r="C37" s="3" t="s">
        <v>3</v>
      </c>
      <c r="D37" s="27">
        <v>2416</v>
      </c>
      <c r="E37" s="27">
        <v>2379</v>
      </c>
      <c r="F37" s="27">
        <v>1984</v>
      </c>
      <c r="G37" s="27">
        <v>1618</v>
      </c>
      <c r="H37" s="27">
        <v>1426</v>
      </c>
      <c r="I37" s="27">
        <v>1017</v>
      </c>
      <c r="J37" s="27">
        <v>1019</v>
      </c>
      <c r="K37" s="27">
        <v>1016</v>
      </c>
      <c r="L37" s="27">
        <v>977</v>
      </c>
      <c r="M37" s="27">
        <v>889</v>
      </c>
      <c r="N37" s="27">
        <v>843</v>
      </c>
      <c r="O37" s="27">
        <v>743</v>
      </c>
      <c r="P37" s="27">
        <v>721</v>
      </c>
      <c r="Q37" s="27">
        <v>663</v>
      </c>
      <c r="R37" s="27">
        <v>736</v>
      </c>
      <c r="S37" s="27">
        <v>696</v>
      </c>
      <c r="T37" s="27">
        <v>637</v>
      </c>
      <c r="U37" s="27">
        <v>652</v>
      </c>
      <c r="V37" s="14"/>
    </row>
    <row r="38" spans="1:22" ht="12.75">
      <c r="A38" s="54"/>
      <c r="B38" s="55"/>
      <c r="C38" s="4" t="s">
        <v>4</v>
      </c>
      <c r="D38" s="7">
        <v>891</v>
      </c>
      <c r="E38" s="7">
        <v>837</v>
      </c>
      <c r="F38" s="7">
        <v>625</v>
      </c>
      <c r="G38" s="7">
        <v>465</v>
      </c>
      <c r="H38" s="7">
        <v>379</v>
      </c>
      <c r="I38" s="7">
        <v>270</v>
      </c>
      <c r="J38" s="7">
        <v>268</v>
      </c>
      <c r="K38" s="7">
        <v>296</v>
      </c>
      <c r="L38" s="7">
        <v>283</v>
      </c>
      <c r="M38" s="7">
        <v>256</v>
      </c>
      <c r="N38" s="7">
        <v>252</v>
      </c>
      <c r="O38" s="7">
        <v>229</v>
      </c>
      <c r="P38" s="7">
        <v>234</v>
      </c>
      <c r="Q38" s="7">
        <v>205</v>
      </c>
      <c r="R38" s="7">
        <v>216</v>
      </c>
      <c r="S38" s="7">
        <v>220</v>
      </c>
      <c r="T38" s="7">
        <v>203</v>
      </c>
      <c r="U38" s="7">
        <v>184</v>
      </c>
      <c r="V38" s="15"/>
    </row>
    <row r="39" spans="1:22" ht="13.5" thickBot="1">
      <c r="A39" s="56"/>
      <c r="B39" s="57"/>
      <c r="C39" s="5" t="s">
        <v>5</v>
      </c>
      <c r="D39" s="8">
        <f aca="true" t="shared" si="10" ref="D39:R39">SUM(D37:D38)</f>
        <v>3307</v>
      </c>
      <c r="E39" s="8">
        <f t="shared" si="10"/>
        <v>3216</v>
      </c>
      <c r="F39" s="8">
        <f t="shared" si="10"/>
        <v>2609</v>
      </c>
      <c r="G39" s="8">
        <f t="shared" si="10"/>
        <v>2083</v>
      </c>
      <c r="H39" s="8">
        <f t="shared" si="10"/>
        <v>1805</v>
      </c>
      <c r="I39" s="8">
        <f t="shared" si="10"/>
        <v>1287</v>
      </c>
      <c r="J39" s="8">
        <f t="shared" si="10"/>
        <v>1287</v>
      </c>
      <c r="K39" s="8">
        <f t="shared" si="10"/>
        <v>1312</v>
      </c>
      <c r="L39" s="8">
        <f t="shared" si="10"/>
        <v>1260</v>
      </c>
      <c r="M39" s="8">
        <f t="shared" si="10"/>
        <v>1145</v>
      </c>
      <c r="N39" s="8">
        <f t="shared" si="10"/>
        <v>1095</v>
      </c>
      <c r="O39" s="8">
        <f t="shared" si="10"/>
        <v>972</v>
      </c>
      <c r="P39" s="8">
        <f t="shared" si="10"/>
        <v>955</v>
      </c>
      <c r="Q39" s="8">
        <f t="shared" si="10"/>
        <v>868</v>
      </c>
      <c r="R39" s="8">
        <f t="shared" si="10"/>
        <v>952</v>
      </c>
      <c r="S39" s="8">
        <f>SUM(S37:S38)</f>
        <v>916</v>
      </c>
      <c r="T39" s="8">
        <f>SUM(T37:T38)</f>
        <v>840</v>
      </c>
      <c r="U39" s="8">
        <f>SUM(U37:U38)</f>
        <v>836</v>
      </c>
      <c r="V39" s="22"/>
    </row>
    <row r="40" spans="1:22" ht="12.75">
      <c r="A40" s="52" t="s">
        <v>20</v>
      </c>
      <c r="B40" s="53"/>
      <c r="C40" s="3" t="s">
        <v>3</v>
      </c>
      <c r="D40" s="27">
        <v>1014</v>
      </c>
      <c r="E40" s="27">
        <v>1098</v>
      </c>
      <c r="F40" s="27">
        <v>1090</v>
      </c>
      <c r="G40" s="27">
        <v>1142</v>
      </c>
      <c r="H40" s="27">
        <v>1115</v>
      </c>
      <c r="I40" s="27">
        <v>891</v>
      </c>
      <c r="J40" s="27">
        <v>922</v>
      </c>
      <c r="K40" s="27">
        <v>932</v>
      </c>
      <c r="L40" s="27">
        <v>909</v>
      </c>
      <c r="M40" s="27">
        <v>840</v>
      </c>
      <c r="N40" s="27">
        <v>796</v>
      </c>
      <c r="O40" s="27">
        <v>761</v>
      </c>
      <c r="P40" s="27">
        <v>749</v>
      </c>
      <c r="Q40" s="27">
        <v>747</v>
      </c>
      <c r="R40" s="27">
        <v>731</v>
      </c>
      <c r="S40" s="27">
        <v>705</v>
      </c>
      <c r="T40" s="27">
        <v>739</v>
      </c>
      <c r="U40" s="27">
        <v>743</v>
      </c>
      <c r="V40" s="14"/>
    </row>
    <row r="41" spans="1:22" ht="12.75">
      <c r="A41" s="54"/>
      <c r="B41" s="55"/>
      <c r="C41" s="4" t="s">
        <v>4</v>
      </c>
      <c r="D41" s="7">
        <v>907</v>
      </c>
      <c r="E41" s="7">
        <v>914</v>
      </c>
      <c r="F41" s="7">
        <v>902</v>
      </c>
      <c r="G41" s="7">
        <v>919</v>
      </c>
      <c r="H41" s="7">
        <v>861</v>
      </c>
      <c r="I41" s="7">
        <v>659</v>
      </c>
      <c r="J41" s="7">
        <v>676</v>
      </c>
      <c r="K41" s="7">
        <v>685</v>
      </c>
      <c r="L41" s="7">
        <v>648</v>
      </c>
      <c r="M41" s="7">
        <v>626</v>
      </c>
      <c r="N41" s="7">
        <v>606</v>
      </c>
      <c r="O41" s="7">
        <v>604</v>
      </c>
      <c r="P41" s="7">
        <v>600</v>
      </c>
      <c r="Q41" s="7">
        <v>611</v>
      </c>
      <c r="R41" s="7">
        <v>586</v>
      </c>
      <c r="S41" s="7">
        <v>556</v>
      </c>
      <c r="T41" s="7">
        <v>538</v>
      </c>
      <c r="U41" s="7">
        <v>549</v>
      </c>
      <c r="V41" s="15"/>
    </row>
    <row r="42" spans="1:22" ht="27" customHeight="1" thickBot="1">
      <c r="A42" s="56"/>
      <c r="B42" s="57"/>
      <c r="C42" s="5" t="s">
        <v>5</v>
      </c>
      <c r="D42" s="8">
        <f aca="true" t="shared" si="11" ref="D42:R42">SUM(D40:D41)</f>
        <v>1921</v>
      </c>
      <c r="E42" s="8">
        <f t="shared" si="11"/>
        <v>2012</v>
      </c>
      <c r="F42" s="8">
        <f t="shared" si="11"/>
        <v>1992</v>
      </c>
      <c r="G42" s="8">
        <f t="shared" si="11"/>
        <v>2061</v>
      </c>
      <c r="H42" s="8">
        <f t="shared" si="11"/>
        <v>1976</v>
      </c>
      <c r="I42" s="8">
        <f t="shared" si="11"/>
        <v>1550</v>
      </c>
      <c r="J42" s="8">
        <f t="shared" si="11"/>
        <v>1598</v>
      </c>
      <c r="K42" s="8">
        <f t="shared" si="11"/>
        <v>1617</v>
      </c>
      <c r="L42" s="8">
        <f t="shared" si="11"/>
        <v>1557</v>
      </c>
      <c r="M42" s="8">
        <f t="shared" si="11"/>
        <v>1466</v>
      </c>
      <c r="N42" s="8">
        <f t="shared" si="11"/>
        <v>1402</v>
      </c>
      <c r="O42" s="8">
        <f t="shared" si="11"/>
        <v>1365</v>
      </c>
      <c r="P42" s="8">
        <f t="shared" si="11"/>
        <v>1349</v>
      </c>
      <c r="Q42" s="8">
        <f t="shared" si="11"/>
        <v>1358</v>
      </c>
      <c r="R42" s="8">
        <f t="shared" si="11"/>
        <v>1317</v>
      </c>
      <c r="S42" s="8">
        <f>SUM(S40:S41)</f>
        <v>1261</v>
      </c>
      <c r="T42" s="8">
        <f>SUM(T40:T41)</f>
        <v>1277</v>
      </c>
      <c r="U42" s="8">
        <f>SUM(U40:U41)</f>
        <v>1292</v>
      </c>
      <c r="V42" s="22"/>
    </row>
    <row r="43" spans="1:22" ht="12.75">
      <c r="A43" s="52" t="s">
        <v>21</v>
      </c>
      <c r="B43" s="53"/>
      <c r="C43" s="3" t="s">
        <v>3</v>
      </c>
      <c r="D43" s="27">
        <v>4445</v>
      </c>
      <c r="E43" s="27">
        <v>4623</v>
      </c>
      <c r="F43" s="27">
        <v>4620</v>
      </c>
      <c r="G43" s="27">
        <v>3990</v>
      </c>
      <c r="H43" s="27">
        <v>3951</v>
      </c>
      <c r="I43" s="27">
        <v>2952</v>
      </c>
      <c r="J43" s="27">
        <v>3007</v>
      </c>
      <c r="K43" s="27">
        <v>2987</v>
      </c>
      <c r="L43" s="27">
        <v>2919</v>
      </c>
      <c r="M43" s="27">
        <v>2784</v>
      </c>
      <c r="N43" s="27">
        <v>2629</v>
      </c>
      <c r="O43" s="27">
        <v>2509</v>
      </c>
      <c r="P43" s="27">
        <v>2425</v>
      </c>
      <c r="Q43" s="27">
        <v>2367</v>
      </c>
      <c r="R43" s="27">
        <v>2308</v>
      </c>
      <c r="S43" s="27">
        <v>2160</v>
      </c>
      <c r="T43" s="27">
        <v>2088</v>
      </c>
      <c r="U43" s="27">
        <v>2055</v>
      </c>
      <c r="V43" s="14"/>
    </row>
    <row r="44" spans="1:22" ht="12.75">
      <c r="A44" s="54"/>
      <c r="B44" s="55"/>
      <c r="C44" s="4" t="s">
        <v>4</v>
      </c>
      <c r="D44" s="7">
        <v>2733</v>
      </c>
      <c r="E44" s="7">
        <v>2839</v>
      </c>
      <c r="F44" s="7">
        <v>2696</v>
      </c>
      <c r="G44" s="7">
        <v>2400</v>
      </c>
      <c r="H44" s="7">
        <v>2271</v>
      </c>
      <c r="I44" s="7">
        <v>1649</v>
      </c>
      <c r="J44" s="7">
        <v>1679</v>
      </c>
      <c r="K44" s="7">
        <v>1715</v>
      </c>
      <c r="L44" s="7">
        <v>1631</v>
      </c>
      <c r="M44" s="7">
        <v>1605</v>
      </c>
      <c r="N44" s="7">
        <v>1560</v>
      </c>
      <c r="O44" s="7">
        <v>1497</v>
      </c>
      <c r="P44" s="7">
        <v>1450</v>
      </c>
      <c r="Q44" s="7">
        <v>1476</v>
      </c>
      <c r="R44" s="7">
        <v>1426</v>
      </c>
      <c r="S44" s="7">
        <v>1380</v>
      </c>
      <c r="T44" s="7">
        <v>1319</v>
      </c>
      <c r="U44" s="7">
        <v>1301</v>
      </c>
      <c r="V44" s="15"/>
    </row>
    <row r="45" spans="1:22" ht="13.5" thickBot="1">
      <c r="A45" s="56"/>
      <c r="B45" s="57"/>
      <c r="C45" s="5" t="s">
        <v>5</v>
      </c>
      <c r="D45" s="8">
        <f aca="true" t="shared" si="12" ref="D45:R45">SUM(D43:D44)</f>
        <v>7178</v>
      </c>
      <c r="E45" s="8">
        <f t="shared" si="12"/>
        <v>7462</v>
      </c>
      <c r="F45" s="8">
        <f t="shared" si="12"/>
        <v>7316</v>
      </c>
      <c r="G45" s="8">
        <f t="shared" si="12"/>
        <v>6390</v>
      </c>
      <c r="H45" s="8">
        <f t="shared" si="12"/>
        <v>6222</v>
      </c>
      <c r="I45" s="8">
        <f t="shared" si="12"/>
        <v>4601</v>
      </c>
      <c r="J45" s="8">
        <f t="shared" si="12"/>
        <v>4686</v>
      </c>
      <c r="K45" s="8">
        <f t="shared" si="12"/>
        <v>4702</v>
      </c>
      <c r="L45" s="8">
        <f t="shared" si="12"/>
        <v>4550</v>
      </c>
      <c r="M45" s="8">
        <f t="shared" si="12"/>
        <v>4389</v>
      </c>
      <c r="N45" s="8">
        <f t="shared" si="12"/>
        <v>4189</v>
      </c>
      <c r="O45" s="8">
        <f t="shared" si="12"/>
        <v>4006</v>
      </c>
      <c r="P45" s="8">
        <f t="shared" si="12"/>
        <v>3875</v>
      </c>
      <c r="Q45" s="8">
        <f t="shared" si="12"/>
        <v>3843</v>
      </c>
      <c r="R45" s="8">
        <f t="shared" si="12"/>
        <v>3734</v>
      </c>
      <c r="S45" s="8">
        <f>SUM(S43:S44)</f>
        <v>3540</v>
      </c>
      <c r="T45" s="8">
        <f>SUM(T43:T44)</f>
        <v>3407</v>
      </c>
      <c r="U45" s="8">
        <f>SUM(U43:U44)</f>
        <v>3356</v>
      </c>
      <c r="V45" s="22"/>
    </row>
    <row r="46" spans="1:22" ht="12.75">
      <c r="A46" s="52" t="s">
        <v>22</v>
      </c>
      <c r="B46" s="53"/>
      <c r="C46" s="3" t="s">
        <v>3</v>
      </c>
      <c r="D46" s="27">
        <v>2965</v>
      </c>
      <c r="E46" s="27">
        <v>3080</v>
      </c>
      <c r="F46" s="27">
        <v>2830</v>
      </c>
      <c r="G46" s="27">
        <v>2623</v>
      </c>
      <c r="H46" s="27">
        <v>2478</v>
      </c>
      <c r="I46" s="27">
        <v>1869</v>
      </c>
      <c r="J46" s="27">
        <v>1933</v>
      </c>
      <c r="K46" s="27">
        <v>1925</v>
      </c>
      <c r="L46" s="27">
        <v>1892</v>
      </c>
      <c r="M46" s="27">
        <v>1768</v>
      </c>
      <c r="N46" s="27">
        <v>1667</v>
      </c>
      <c r="O46" s="27">
        <v>1579</v>
      </c>
      <c r="P46" s="27">
        <v>1542</v>
      </c>
      <c r="Q46" s="27">
        <v>1482</v>
      </c>
      <c r="R46" s="27">
        <v>1543</v>
      </c>
      <c r="S46" s="27">
        <v>1474</v>
      </c>
      <c r="T46" s="27">
        <v>1403</v>
      </c>
      <c r="U46" s="27">
        <v>1405</v>
      </c>
      <c r="V46" s="14"/>
    </row>
    <row r="47" spans="1:22" ht="12.75">
      <c r="A47" s="54"/>
      <c r="B47" s="55"/>
      <c r="C47" s="4" t="s">
        <v>4</v>
      </c>
      <c r="D47" s="7">
        <v>1628</v>
      </c>
      <c r="E47" s="7">
        <v>1718</v>
      </c>
      <c r="F47" s="7">
        <v>1489</v>
      </c>
      <c r="G47" s="7">
        <v>1338</v>
      </c>
      <c r="H47" s="7">
        <v>1301</v>
      </c>
      <c r="I47" s="7">
        <v>968</v>
      </c>
      <c r="J47" s="7">
        <v>990</v>
      </c>
      <c r="K47" s="7">
        <v>1019</v>
      </c>
      <c r="L47" s="7">
        <v>995</v>
      </c>
      <c r="M47" s="7">
        <v>963</v>
      </c>
      <c r="N47" s="7">
        <v>944</v>
      </c>
      <c r="O47" s="7">
        <v>892</v>
      </c>
      <c r="P47" s="7">
        <v>874</v>
      </c>
      <c r="Q47" s="7">
        <v>843</v>
      </c>
      <c r="R47" s="7">
        <v>838</v>
      </c>
      <c r="S47" s="7">
        <v>804</v>
      </c>
      <c r="T47" s="7">
        <v>761</v>
      </c>
      <c r="U47" s="7">
        <v>772</v>
      </c>
      <c r="V47" s="15"/>
    </row>
    <row r="48" spans="1:22" ht="13.5" thickBot="1">
      <c r="A48" s="56"/>
      <c r="B48" s="57"/>
      <c r="C48" s="5" t="s">
        <v>5</v>
      </c>
      <c r="D48" s="8">
        <f aca="true" t="shared" si="13" ref="D48:R48">SUM(D46:D47)</f>
        <v>4593</v>
      </c>
      <c r="E48" s="8">
        <f t="shared" si="13"/>
        <v>4798</v>
      </c>
      <c r="F48" s="8">
        <f t="shared" si="13"/>
        <v>4319</v>
      </c>
      <c r="G48" s="8">
        <f t="shared" si="13"/>
        <v>3961</v>
      </c>
      <c r="H48" s="8">
        <f t="shared" si="13"/>
        <v>3779</v>
      </c>
      <c r="I48" s="8">
        <f t="shared" si="13"/>
        <v>2837</v>
      </c>
      <c r="J48" s="8">
        <f t="shared" si="13"/>
        <v>2923</v>
      </c>
      <c r="K48" s="8">
        <f t="shared" si="13"/>
        <v>2944</v>
      </c>
      <c r="L48" s="8">
        <f t="shared" si="13"/>
        <v>2887</v>
      </c>
      <c r="M48" s="8">
        <f t="shared" si="13"/>
        <v>2731</v>
      </c>
      <c r="N48" s="8">
        <f t="shared" si="13"/>
        <v>2611</v>
      </c>
      <c r="O48" s="8">
        <f t="shared" si="13"/>
        <v>2471</v>
      </c>
      <c r="P48" s="8">
        <f t="shared" si="13"/>
        <v>2416</v>
      </c>
      <c r="Q48" s="8">
        <f t="shared" si="13"/>
        <v>2325</v>
      </c>
      <c r="R48" s="8">
        <f t="shared" si="13"/>
        <v>2381</v>
      </c>
      <c r="S48" s="8">
        <f>SUM(S46:S47)</f>
        <v>2278</v>
      </c>
      <c r="T48" s="8">
        <f>SUM(T46:T47)</f>
        <v>2164</v>
      </c>
      <c r="U48" s="8">
        <f>SUM(U46:U47)</f>
        <v>2177</v>
      </c>
      <c r="V48" s="22"/>
    </row>
    <row r="49" spans="1:22" ht="12.75">
      <c r="A49" s="52" t="s">
        <v>23</v>
      </c>
      <c r="B49" s="53"/>
      <c r="C49" s="3" t="s">
        <v>3</v>
      </c>
      <c r="D49" s="27">
        <v>2173</v>
      </c>
      <c r="E49" s="27">
        <v>2268</v>
      </c>
      <c r="F49" s="27">
        <v>2040</v>
      </c>
      <c r="G49" s="27">
        <v>1654</v>
      </c>
      <c r="H49" s="27">
        <v>1473</v>
      </c>
      <c r="I49" s="27">
        <v>1029</v>
      </c>
      <c r="J49" s="27">
        <v>1031</v>
      </c>
      <c r="K49" s="27">
        <v>1028</v>
      </c>
      <c r="L49" s="27">
        <v>986</v>
      </c>
      <c r="M49" s="27">
        <v>940</v>
      </c>
      <c r="N49" s="27">
        <v>911</v>
      </c>
      <c r="O49" s="27">
        <v>833</v>
      </c>
      <c r="P49" s="27">
        <v>817</v>
      </c>
      <c r="Q49" s="27">
        <v>782</v>
      </c>
      <c r="R49" s="27">
        <v>800</v>
      </c>
      <c r="S49" s="27">
        <v>748</v>
      </c>
      <c r="T49" s="27">
        <v>690</v>
      </c>
      <c r="U49" s="27">
        <v>691</v>
      </c>
      <c r="V49" s="14"/>
    </row>
    <row r="50" spans="1:22" ht="12.75">
      <c r="A50" s="54"/>
      <c r="B50" s="55"/>
      <c r="C50" s="4" t="s">
        <v>4</v>
      </c>
      <c r="D50" s="7">
        <v>917</v>
      </c>
      <c r="E50" s="7">
        <v>936</v>
      </c>
      <c r="F50" s="7">
        <v>788</v>
      </c>
      <c r="G50" s="7">
        <v>652</v>
      </c>
      <c r="H50" s="7">
        <v>552</v>
      </c>
      <c r="I50" s="7">
        <v>400</v>
      </c>
      <c r="J50" s="7">
        <v>421</v>
      </c>
      <c r="K50" s="7">
        <v>435</v>
      </c>
      <c r="L50" s="7">
        <v>407</v>
      </c>
      <c r="M50" s="7">
        <v>400</v>
      </c>
      <c r="N50" s="7">
        <v>396</v>
      </c>
      <c r="O50" s="7">
        <v>356</v>
      </c>
      <c r="P50" s="7">
        <v>348</v>
      </c>
      <c r="Q50" s="7">
        <v>330</v>
      </c>
      <c r="R50" s="7">
        <v>340</v>
      </c>
      <c r="S50" s="7">
        <v>324</v>
      </c>
      <c r="T50" s="7">
        <v>311</v>
      </c>
      <c r="U50" s="7">
        <v>295</v>
      </c>
      <c r="V50" s="15"/>
    </row>
    <row r="51" spans="1:22" ht="13.5" thickBot="1">
      <c r="A51" s="56"/>
      <c r="B51" s="57"/>
      <c r="C51" s="5" t="s">
        <v>5</v>
      </c>
      <c r="D51" s="8">
        <f aca="true" t="shared" si="14" ref="D51:R51">SUM(D49:D50)</f>
        <v>3090</v>
      </c>
      <c r="E51" s="8">
        <f t="shared" si="14"/>
        <v>3204</v>
      </c>
      <c r="F51" s="8">
        <f t="shared" si="14"/>
        <v>2828</v>
      </c>
      <c r="G51" s="8">
        <f t="shared" si="14"/>
        <v>2306</v>
      </c>
      <c r="H51" s="8">
        <f t="shared" si="14"/>
        <v>2025</v>
      </c>
      <c r="I51" s="8">
        <f t="shared" si="14"/>
        <v>1429</v>
      </c>
      <c r="J51" s="8">
        <f t="shared" si="14"/>
        <v>1452</v>
      </c>
      <c r="K51" s="8">
        <f t="shared" si="14"/>
        <v>1463</v>
      </c>
      <c r="L51" s="8">
        <f t="shared" si="14"/>
        <v>1393</v>
      </c>
      <c r="M51" s="8">
        <f t="shared" si="14"/>
        <v>1340</v>
      </c>
      <c r="N51" s="8">
        <f t="shared" si="14"/>
        <v>1307</v>
      </c>
      <c r="O51" s="8">
        <f t="shared" si="14"/>
        <v>1189</v>
      </c>
      <c r="P51" s="8">
        <f t="shared" si="14"/>
        <v>1165</v>
      </c>
      <c r="Q51" s="8">
        <f t="shared" si="14"/>
        <v>1112</v>
      </c>
      <c r="R51" s="8">
        <f t="shared" si="14"/>
        <v>1140</v>
      </c>
      <c r="S51" s="8">
        <f>SUM(S49:S50)</f>
        <v>1072</v>
      </c>
      <c r="T51" s="8">
        <f>SUM(T49:T50)</f>
        <v>1001</v>
      </c>
      <c r="U51" s="8">
        <f>SUM(U49:U50)</f>
        <v>986</v>
      </c>
      <c r="V51" s="22"/>
    </row>
    <row r="52" spans="1:22" ht="12.75">
      <c r="A52" s="52" t="s">
        <v>24</v>
      </c>
      <c r="B52" s="53"/>
      <c r="C52" s="3" t="s">
        <v>3</v>
      </c>
      <c r="D52" s="27">
        <v>261</v>
      </c>
      <c r="E52" s="27">
        <v>258</v>
      </c>
      <c r="F52" s="27">
        <v>236</v>
      </c>
      <c r="G52" s="27">
        <v>250</v>
      </c>
      <c r="H52" s="27">
        <v>217</v>
      </c>
      <c r="I52" s="27">
        <v>211</v>
      </c>
      <c r="J52" s="27">
        <v>222</v>
      </c>
      <c r="K52" s="27">
        <v>221</v>
      </c>
      <c r="L52" s="27">
        <v>211</v>
      </c>
      <c r="M52" s="27">
        <v>202</v>
      </c>
      <c r="N52" s="27">
        <v>196</v>
      </c>
      <c r="O52" s="27">
        <v>185</v>
      </c>
      <c r="P52" s="27">
        <v>189</v>
      </c>
      <c r="Q52" s="27">
        <v>190</v>
      </c>
      <c r="R52" s="27">
        <v>197</v>
      </c>
      <c r="S52" s="27">
        <v>178</v>
      </c>
      <c r="T52" s="27">
        <v>181</v>
      </c>
      <c r="U52" s="27">
        <v>186</v>
      </c>
      <c r="V52" s="14"/>
    </row>
    <row r="53" spans="1:22" ht="12.75">
      <c r="A53" s="54"/>
      <c r="B53" s="55"/>
      <c r="C53" s="4" t="s">
        <v>4</v>
      </c>
      <c r="D53" s="7">
        <v>280</v>
      </c>
      <c r="E53" s="7">
        <v>287</v>
      </c>
      <c r="F53" s="7">
        <v>280</v>
      </c>
      <c r="G53" s="7">
        <v>264</v>
      </c>
      <c r="H53" s="7">
        <v>256</v>
      </c>
      <c r="I53" s="7">
        <v>201</v>
      </c>
      <c r="J53" s="7">
        <v>213</v>
      </c>
      <c r="K53" s="7">
        <v>206</v>
      </c>
      <c r="L53" s="7">
        <v>197</v>
      </c>
      <c r="M53" s="7">
        <v>184</v>
      </c>
      <c r="N53" s="7">
        <v>186</v>
      </c>
      <c r="O53" s="7">
        <v>182</v>
      </c>
      <c r="P53" s="7">
        <v>181</v>
      </c>
      <c r="Q53" s="7">
        <v>181</v>
      </c>
      <c r="R53" s="7">
        <v>183</v>
      </c>
      <c r="S53" s="7">
        <v>180</v>
      </c>
      <c r="T53" s="7">
        <v>170</v>
      </c>
      <c r="U53" s="7">
        <v>177</v>
      </c>
      <c r="V53" s="15"/>
    </row>
    <row r="54" spans="1:22" ht="13.5" thickBot="1">
      <c r="A54" s="56"/>
      <c r="B54" s="57"/>
      <c r="C54" s="5" t="s">
        <v>5</v>
      </c>
      <c r="D54" s="8">
        <f aca="true" t="shared" si="15" ref="D54:R54">SUM(D52:D53)</f>
        <v>541</v>
      </c>
      <c r="E54" s="8">
        <f t="shared" si="15"/>
        <v>545</v>
      </c>
      <c r="F54" s="8">
        <f t="shared" si="15"/>
        <v>516</v>
      </c>
      <c r="G54" s="8">
        <f t="shared" si="15"/>
        <v>514</v>
      </c>
      <c r="H54" s="8">
        <f t="shared" si="15"/>
        <v>473</v>
      </c>
      <c r="I54" s="8">
        <f t="shared" si="15"/>
        <v>412</v>
      </c>
      <c r="J54" s="8">
        <f t="shared" si="15"/>
        <v>435</v>
      </c>
      <c r="K54" s="8">
        <f t="shared" si="15"/>
        <v>427</v>
      </c>
      <c r="L54" s="8">
        <f t="shared" si="15"/>
        <v>408</v>
      </c>
      <c r="M54" s="8">
        <f t="shared" si="15"/>
        <v>386</v>
      </c>
      <c r="N54" s="8">
        <f t="shared" si="15"/>
        <v>382</v>
      </c>
      <c r="O54" s="8">
        <f t="shared" si="15"/>
        <v>367</v>
      </c>
      <c r="P54" s="8">
        <f t="shared" si="15"/>
        <v>370</v>
      </c>
      <c r="Q54" s="8">
        <f t="shared" si="15"/>
        <v>371</v>
      </c>
      <c r="R54" s="8">
        <f t="shared" si="15"/>
        <v>380</v>
      </c>
      <c r="S54" s="8">
        <f>SUM(S52:S53)</f>
        <v>358</v>
      </c>
      <c r="T54" s="8">
        <f>SUM(T52:T53)</f>
        <v>351</v>
      </c>
      <c r="U54" s="8">
        <f>SUM(U52:U53)</f>
        <v>363</v>
      </c>
      <c r="V54" s="22"/>
    </row>
    <row r="55" spans="1:22" ht="12.75">
      <c r="A55" s="46" t="s">
        <v>26</v>
      </c>
      <c r="B55" s="47"/>
      <c r="C55" s="3" t="s">
        <v>3</v>
      </c>
      <c r="D55" s="27">
        <v>7</v>
      </c>
      <c r="E55" s="27">
        <v>19</v>
      </c>
      <c r="F55" s="27">
        <v>28</v>
      </c>
      <c r="G55" s="27">
        <v>46</v>
      </c>
      <c r="H55" s="27">
        <v>31</v>
      </c>
      <c r="I55" s="27">
        <v>54</v>
      </c>
      <c r="J55" s="27">
        <v>93</v>
      </c>
      <c r="K55" s="27">
        <v>109</v>
      </c>
      <c r="L55" s="27">
        <v>245</v>
      </c>
      <c r="M55" s="27">
        <v>272</v>
      </c>
      <c r="N55" s="27">
        <v>137</v>
      </c>
      <c r="O55" s="27">
        <v>269</v>
      </c>
      <c r="P55" s="27">
        <v>125</v>
      </c>
      <c r="Q55" s="27">
        <v>115</v>
      </c>
      <c r="R55" s="27">
        <v>68</v>
      </c>
      <c r="S55" s="27">
        <v>121</v>
      </c>
      <c r="T55" s="27">
        <v>74</v>
      </c>
      <c r="U55" s="27">
        <v>32</v>
      </c>
      <c r="V55" s="20">
        <f>SUM(J55:U55)</f>
        <v>1660</v>
      </c>
    </row>
    <row r="56" spans="1:22" ht="12.75">
      <c r="A56" s="48"/>
      <c r="B56" s="49"/>
      <c r="C56" s="4" t="s">
        <v>4</v>
      </c>
      <c r="D56" s="28">
        <v>21</v>
      </c>
      <c r="E56" s="28">
        <v>56</v>
      </c>
      <c r="F56" s="28">
        <v>68</v>
      </c>
      <c r="G56" s="28">
        <v>145</v>
      </c>
      <c r="H56" s="28">
        <v>104</v>
      </c>
      <c r="I56" s="28">
        <v>170</v>
      </c>
      <c r="J56" s="28">
        <v>127</v>
      </c>
      <c r="K56" s="28">
        <v>105</v>
      </c>
      <c r="L56" s="28">
        <v>214</v>
      </c>
      <c r="M56" s="28">
        <v>229</v>
      </c>
      <c r="N56" s="28">
        <v>209</v>
      </c>
      <c r="O56" s="28">
        <v>213</v>
      </c>
      <c r="P56" s="28">
        <v>764</v>
      </c>
      <c r="Q56" s="28">
        <v>118</v>
      </c>
      <c r="R56" s="28">
        <v>190</v>
      </c>
      <c r="S56" s="28">
        <v>288</v>
      </c>
      <c r="T56" s="28">
        <v>67</v>
      </c>
      <c r="U56" s="28">
        <v>102</v>
      </c>
      <c r="V56" s="41">
        <f>SUM(J56:U56)</f>
        <v>2626</v>
      </c>
    </row>
    <row r="57" spans="1:22" ht="13.5" thickBot="1">
      <c r="A57" s="50"/>
      <c r="B57" s="51"/>
      <c r="C57" s="5" t="s">
        <v>5</v>
      </c>
      <c r="D57" s="8">
        <f aca="true" t="shared" si="16" ref="D57:R57">SUM(D55:D56)</f>
        <v>28</v>
      </c>
      <c r="E57" s="8">
        <f t="shared" si="16"/>
        <v>75</v>
      </c>
      <c r="F57" s="8">
        <f t="shared" si="16"/>
        <v>96</v>
      </c>
      <c r="G57" s="8">
        <f t="shared" si="16"/>
        <v>191</v>
      </c>
      <c r="H57" s="8">
        <f t="shared" si="16"/>
        <v>135</v>
      </c>
      <c r="I57" s="8">
        <f t="shared" si="16"/>
        <v>224</v>
      </c>
      <c r="J57" s="8">
        <f t="shared" si="16"/>
        <v>220</v>
      </c>
      <c r="K57" s="8">
        <f t="shared" si="16"/>
        <v>214</v>
      </c>
      <c r="L57" s="8">
        <f t="shared" si="16"/>
        <v>459</v>
      </c>
      <c r="M57" s="8">
        <f t="shared" si="16"/>
        <v>501</v>
      </c>
      <c r="N57" s="8">
        <f t="shared" si="16"/>
        <v>346</v>
      </c>
      <c r="O57" s="8">
        <f t="shared" si="16"/>
        <v>482</v>
      </c>
      <c r="P57" s="8">
        <f t="shared" si="16"/>
        <v>889</v>
      </c>
      <c r="Q57" s="8">
        <f t="shared" si="16"/>
        <v>233</v>
      </c>
      <c r="R57" s="8">
        <f t="shared" si="16"/>
        <v>258</v>
      </c>
      <c r="S57" s="8">
        <f>SUM(S55:S56)</f>
        <v>409</v>
      </c>
      <c r="T57" s="8">
        <f>SUM(T55:T56)</f>
        <v>141</v>
      </c>
      <c r="U57" s="8">
        <f>SUM(U55:U56)</f>
        <v>134</v>
      </c>
      <c r="V57" s="19">
        <f>SUM(V55:V56)</f>
        <v>4286</v>
      </c>
    </row>
    <row r="58" spans="1:22" ht="13.5" thickBot="1">
      <c r="A58" s="69" t="s">
        <v>27</v>
      </c>
      <c r="B58" s="70"/>
      <c r="C58" s="3" t="s">
        <v>3</v>
      </c>
      <c r="D58" s="6">
        <v>2</v>
      </c>
      <c r="E58" s="6">
        <v>44</v>
      </c>
      <c r="F58" s="6">
        <v>7</v>
      </c>
      <c r="G58" s="6">
        <v>20</v>
      </c>
      <c r="H58" s="6">
        <v>19</v>
      </c>
      <c r="I58" s="6">
        <v>29</v>
      </c>
      <c r="J58" s="6">
        <v>28</v>
      </c>
      <c r="K58" s="6">
        <v>46</v>
      </c>
      <c r="L58" s="6">
        <v>198</v>
      </c>
      <c r="M58" s="6">
        <v>127</v>
      </c>
      <c r="N58" s="6">
        <v>88</v>
      </c>
      <c r="O58" s="6">
        <v>133</v>
      </c>
      <c r="P58" s="6">
        <v>94</v>
      </c>
      <c r="Q58" s="6">
        <v>56</v>
      </c>
      <c r="R58" s="6">
        <v>45</v>
      </c>
      <c r="S58" s="6">
        <v>57</v>
      </c>
      <c r="T58" s="6">
        <v>35</v>
      </c>
      <c r="U58" s="6">
        <v>25</v>
      </c>
      <c r="V58" s="23">
        <f>SUM(J58:U58)</f>
        <v>932</v>
      </c>
    </row>
    <row r="59" spans="1:22" ht="12.75">
      <c r="A59" s="71"/>
      <c r="B59" s="72"/>
      <c r="C59" s="4" t="s">
        <v>4</v>
      </c>
      <c r="D59" s="28">
        <v>0</v>
      </c>
      <c r="E59" s="28">
        <v>2</v>
      </c>
      <c r="F59" s="28">
        <v>5</v>
      </c>
      <c r="G59" s="28">
        <v>31</v>
      </c>
      <c r="H59" s="28">
        <v>12</v>
      </c>
      <c r="I59" s="28">
        <v>50</v>
      </c>
      <c r="J59" s="28">
        <v>39</v>
      </c>
      <c r="K59" s="28">
        <v>75</v>
      </c>
      <c r="L59" s="28">
        <v>136</v>
      </c>
      <c r="M59" s="28">
        <v>97</v>
      </c>
      <c r="N59" s="28">
        <v>58</v>
      </c>
      <c r="O59" s="28">
        <v>81</v>
      </c>
      <c r="P59" s="28">
        <v>94</v>
      </c>
      <c r="Q59" s="28">
        <v>54</v>
      </c>
      <c r="R59" s="28">
        <v>62</v>
      </c>
      <c r="S59" s="28">
        <v>69</v>
      </c>
      <c r="T59" s="28">
        <v>37</v>
      </c>
      <c r="U59" s="28">
        <v>23</v>
      </c>
      <c r="V59" s="43">
        <f>SUM(J59:U59)</f>
        <v>825</v>
      </c>
    </row>
    <row r="60" spans="1:22" ht="13.5" thickBot="1">
      <c r="A60" s="73"/>
      <c r="B60" s="74"/>
      <c r="C60" s="5" t="s">
        <v>5</v>
      </c>
      <c r="D60" s="32">
        <f aca="true" t="shared" si="17" ref="D60:R60">SUM(D58:D59)</f>
        <v>2</v>
      </c>
      <c r="E60" s="38">
        <f t="shared" si="17"/>
        <v>46</v>
      </c>
      <c r="F60" s="38">
        <f t="shared" si="17"/>
        <v>12</v>
      </c>
      <c r="G60" s="38">
        <f t="shared" si="17"/>
        <v>51</v>
      </c>
      <c r="H60" s="38">
        <f t="shared" si="17"/>
        <v>31</v>
      </c>
      <c r="I60" s="38">
        <f t="shared" si="17"/>
        <v>79</v>
      </c>
      <c r="J60" s="38">
        <f t="shared" si="17"/>
        <v>67</v>
      </c>
      <c r="K60" s="38">
        <f t="shared" si="17"/>
        <v>121</v>
      </c>
      <c r="L60" s="38">
        <f t="shared" si="17"/>
        <v>334</v>
      </c>
      <c r="M60" s="38">
        <f t="shared" si="17"/>
        <v>224</v>
      </c>
      <c r="N60" s="38">
        <f t="shared" si="17"/>
        <v>146</v>
      </c>
      <c r="O60" s="38">
        <f t="shared" si="17"/>
        <v>214</v>
      </c>
      <c r="P60" s="38">
        <f t="shared" si="17"/>
        <v>188</v>
      </c>
      <c r="Q60" s="38">
        <f t="shared" si="17"/>
        <v>110</v>
      </c>
      <c r="R60" s="38">
        <f t="shared" si="17"/>
        <v>107</v>
      </c>
      <c r="S60" s="38">
        <f>SUM(S58:S59)</f>
        <v>126</v>
      </c>
      <c r="T60" s="38">
        <f>SUM(T58:T59)</f>
        <v>72</v>
      </c>
      <c r="U60" s="38">
        <f>SUM(U58:U59)</f>
        <v>48</v>
      </c>
      <c r="V60" s="13">
        <f>SUM(V58:V59)</f>
        <v>1757</v>
      </c>
    </row>
    <row r="61" spans="1:3" ht="12.75">
      <c r="A61" s="12"/>
      <c r="B61" s="12"/>
      <c r="C61" s="12"/>
    </row>
    <row r="62" spans="1:3" s="40" customFormat="1" ht="12.75">
      <c r="A62" s="39" t="s">
        <v>42</v>
      </c>
      <c r="B62" s="39"/>
      <c r="C62" s="39"/>
    </row>
    <row r="63" spans="1:3" ht="12.75">
      <c r="A63" s="12"/>
      <c r="B63" s="12"/>
      <c r="C63" s="12"/>
    </row>
  </sheetData>
  <sheetProtection/>
  <mergeCells count="22">
    <mergeCell ref="A43:B45"/>
    <mergeCell ref="A46:B48"/>
    <mergeCell ref="B19:B21"/>
    <mergeCell ref="B22:B24"/>
    <mergeCell ref="A55:B57"/>
    <mergeCell ref="A58:B60"/>
    <mergeCell ref="A25:B27"/>
    <mergeCell ref="A28:B30"/>
    <mergeCell ref="A31:B33"/>
    <mergeCell ref="A34:B36"/>
    <mergeCell ref="A37:B39"/>
    <mergeCell ref="A40:B42"/>
    <mergeCell ref="A1:V1"/>
    <mergeCell ref="A10:B12"/>
    <mergeCell ref="A13:B15"/>
    <mergeCell ref="A16:B18"/>
    <mergeCell ref="A49:B51"/>
    <mergeCell ref="A52:B54"/>
    <mergeCell ref="A3:C3"/>
    <mergeCell ref="A4:B6"/>
    <mergeCell ref="A7:B9"/>
    <mergeCell ref="A19:A24"/>
  </mergeCells>
  <printOptions horizontalCentered="1"/>
  <pageMargins left="0" right="0" top="0.2755905511811024" bottom="0.1574803149606299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Poniecka</cp:lastModifiedBy>
  <cp:lastPrinted>2018-12-06T07:47:55Z</cp:lastPrinted>
  <dcterms:created xsi:type="dcterms:W3CDTF">1997-02-26T13:46:56Z</dcterms:created>
  <dcterms:modified xsi:type="dcterms:W3CDTF">2019-01-07T11:52:45Z</dcterms:modified>
  <cp:category/>
  <cp:version/>
  <cp:contentType/>
  <cp:contentStatus/>
</cp:coreProperties>
</file>